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bramich\Desktop\"/>
    </mc:Choice>
  </mc:AlternateContent>
  <xr:revisionPtr revIDLastSave="0" documentId="8_{3CB2033B-7353-4871-A618-FCAAD0C3E46C}" xr6:coauthVersionLast="47" xr6:coauthVersionMax="47" xr10:uidLastSave="{00000000-0000-0000-0000-000000000000}"/>
  <bookViews>
    <workbookView xWindow="-120" yWindow="-120" windowWidth="29040" windowHeight="15720" xr2:uid="{A137C9E1-4471-4D7E-908E-A21515616A03}"/>
  </bookViews>
  <sheets>
    <sheet name="健康診断　申込書" sheetId="2" r:id="rId1"/>
  </sheets>
  <definedNames>
    <definedName name="_xlnm.Print_Area" localSheetId="0">'健康診断　申込書'!$A$1:$R$80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68" i="2" l="1"/>
  <c r="E50" i="2"/>
  <c r="E32" i="2"/>
  <c r="E14" i="2"/>
  <c r="U11" i="2" l="1"/>
  <c r="V11" i="2"/>
  <c r="W11" i="2"/>
  <c r="X11" i="2"/>
  <c r="X32" i="2"/>
  <c r="W32" i="2"/>
  <c r="V32" i="2"/>
  <c r="U32" i="2"/>
  <c r="U29" i="2"/>
  <c r="X31" i="2"/>
  <c r="W31" i="2"/>
  <c r="V31" i="2"/>
  <c r="U31" i="2"/>
  <c r="U30" i="2"/>
  <c r="X30" i="2"/>
  <c r="W30" i="2"/>
  <c r="V30" i="2"/>
  <c r="X29" i="2"/>
  <c r="W29" i="2"/>
  <c r="V29" i="2"/>
  <c r="U24" i="2"/>
  <c r="X28" i="2"/>
  <c r="W28" i="2"/>
  <c r="V28" i="2"/>
  <c r="U28" i="2"/>
  <c r="X27" i="2"/>
  <c r="W27" i="2"/>
  <c r="V27" i="2"/>
  <c r="U27" i="2"/>
  <c r="X26" i="2"/>
  <c r="W26" i="2"/>
  <c r="V26" i="2"/>
  <c r="U26" i="2"/>
  <c r="U25" i="2"/>
  <c r="X25" i="2"/>
  <c r="W25" i="2"/>
  <c r="V25" i="2"/>
  <c r="X24" i="2"/>
  <c r="W24" i="2"/>
  <c r="V24" i="2"/>
  <c r="U15" i="2"/>
  <c r="X23" i="2"/>
  <c r="W23" i="2"/>
  <c r="V23" i="2"/>
  <c r="U23" i="2"/>
  <c r="U22" i="2"/>
  <c r="X22" i="2"/>
  <c r="W22" i="2"/>
  <c r="V22" i="2"/>
  <c r="U21" i="2"/>
  <c r="X21" i="2"/>
  <c r="W21" i="2"/>
  <c r="V21" i="2"/>
  <c r="U18" i="2"/>
  <c r="X20" i="2"/>
  <c r="W20" i="2"/>
  <c r="V20" i="2"/>
  <c r="U20" i="2"/>
  <c r="U19" i="2"/>
  <c r="X19" i="2"/>
  <c r="W19" i="2"/>
  <c r="V19" i="2"/>
  <c r="X18" i="2"/>
  <c r="W18" i="2"/>
  <c r="V18" i="2"/>
  <c r="U10" i="2"/>
  <c r="X17" i="2"/>
  <c r="W17" i="2"/>
  <c r="V17" i="2"/>
  <c r="U17" i="2"/>
  <c r="U16" i="2"/>
  <c r="X16" i="2"/>
  <c r="W16" i="2"/>
  <c r="V16" i="2"/>
  <c r="X15" i="2"/>
  <c r="W15" i="2"/>
  <c r="V15" i="2"/>
  <c r="X14" i="2" l="1"/>
  <c r="X13" i="2"/>
  <c r="X12" i="2"/>
  <c r="X10" i="2"/>
  <c r="V14" i="2"/>
  <c r="V13" i="2"/>
  <c r="V12" i="2"/>
  <c r="U14" i="2"/>
  <c r="U13" i="2"/>
  <c r="U12" i="2"/>
  <c r="W14" i="2"/>
  <c r="W13" i="2"/>
  <c r="W12" i="2"/>
  <c r="W10" i="2"/>
  <c r="V10" i="2"/>
  <c r="S78" i="2"/>
  <c r="S60" i="2"/>
  <c r="S42" i="2"/>
  <c r="S24" i="2"/>
  <c r="S25" i="2" l="1"/>
  <c r="B26" i="2" s="1"/>
  <c r="S43" i="2"/>
  <c r="B44" i="2" s="1"/>
  <c r="S61" i="2"/>
  <c r="B62" i="2" s="1"/>
  <c r="S79" i="2"/>
  <c r="B80" i="2" s="1"/>
</calcChain>
</file>

<file path=xl/sharedStrings.xml><?xml version="1.0" encoding="utf-8"?>
<sst xmlns="http://schemas.openxmlformats.org/spreadsheetml/2006/main" count="263" uniqueCount="117">
  <si>
    <t>支払い方法</t>
    <rPh sb="0" eb="2">
      <t>シハラ</t>
    </rPh>
    <rPh sb="3" eb="5">
      <t>ホウホウ</t>
    </rPh>
    <phoneticPr fontId="1"/>
  </si>
  <si>
    <t>当日支払い</t>
    <rPh sb="0" eb="2">
      <t>トウジツ</t>
    </rPh>
    <rPh sb="2" eb="4">
      <t>シハラ</t>
    </rPh>
    <phoneticPr fontId="1"/>
  </si>
  <si>
    <t>会社請求</t>
    <rPh sb="0" eb="2">
      <t>カイシャ</t>
    </rPh>
    <rPh sb="2" eb="4">
      <t>セイキュウ</t>
    </rPh>
    <phoneticPr fontId="1"/>
  </si>
  <si>
    <t>受診コース</t>
    <rPh sb="0" eb="2">
      <t>ジュシン</t>
    </rPh>
    <phoneticPr fontId="1"/>
  </si>
  <si>
    <t>コンパクトコース</t>
    <phoneticPr fontId="1"/>
  </si>
  <si>
    <t>スタンダードコース</t>
    <phoneticPr fontId="1"/>
  </si>
  <si>
    <t>エグゼクティブコース</t>
    <phoneticPr fontId="1"/>
  </si>
  <si>
    <t>チャイルドAコース</t>
    <phoneticPr fontId="1"/>
  </si>
  <si>
    <t>チャイルドBコース</t>
    <phoneticPr fontId="1"/>
  </si>
  <si>
    <t>AM</t>
    <phoneticPr fontId="1"/>
  </si>
  <si>
    <t>PM</t>
    <phoneticPr fontId="1"/>
  </si>
  <si>
    <t>どちらでも</t>
    <phoneticPr fontId="1"/>
  </si>
  <si>
    <t>性別</t>
    <rPh sb="0" eb="2">
      <t>セイベツ</t>
    </rPh>
    <phoneticPr fontId="1"/>
  </si>
  <si>
    <t>Male</t>
    <phoneticPr fontId="1"/>
  </si>
  <si>
    <t>Female</t>
    <phoneticPr fontId="1"/>
  </si>
  <si>
    <t>Prefer not to say</t>
    <phoneticPr fontId="1"/>
  </si>
  <si>
    <t>コード</t>
    <phoneticPr fontId="1"/>
  </si>
  <si>
    <t>CO</t>
    <phoneticPr fontId="1"/>
  </si>
  <si>
    <t>ST</t>
    <phoneticPr fontId="1"/>
  </si>
  <si>
    <t>EX</t>
    <phoneticPr fontId="1"/>
  </si>
  <si>
    <t>CA</t>
    <phoneticPr fontId="1"/>
  </si>
  <si>
    <t>CB</t>
    <phoneticPr fontId="1"/>
  </si>
  <si>
    <t xml:space="preserve"> 【】</t>
    <phoneticPr fontId="1"/>
  </si>
  <si>
    <t>PSA</t>
    <phoneticPr fontId="1"/>
  </si>
  <si>
    <t>AFP</t>
    <phoneticPr fontId="1"/>
  </si>
  <si>
    <t>CEA</t>
    <phoneticPr fontId="1"/>
  </si>
  <si>
    <t>CA19-9</t>
    <phoneticPr fontId="1"/>
  </si>
  <si>
    <t>CA125</t>
    <phoneticPr fontId="1"/>
  </si>
  <si>
    <t>ABO・Rh式血液型検査</t>
  </si>
  <si>
    <t>BM</t>
    <phoneticPr fontId="1"/>
  </si>
  <si>
    <t>EYE FUN+EYE PRE</t>
    <phoneticPr fontId="1"/>
  </si>
  <si>
    <t>USabd</t>
    <phoneticPr fontId="1"/>
  </si>
  <si>
    <t>Aコース</t>
    <phoneticPr fontId="1"/>
  </si>
  <si>
    <t>歯石除去</t>
    <rPh sb="0" eb="4">
      <t>シセキジョキョ</t>
    </rPh>
    <phoneticPr fontId="1"/>
  </si>
  <si>
    <t>Bコース</t>
    <phoneticPr fontId="1"/>
  </si>
  <si>
    <t>Cコース</t>
    <phoneticPr fontId="1"/>
  </si>
  <si>
    <t>GYN1</t>
    <phoneticPr fontId="1"/>
  </si>
  <si>
    <t>GYN2</t>
    <phoneticPr fontId="1"/>
  </si>
  <si>
    <t>HPV DNA</t>
    <phoneticPr fontId="1"/>
  </si>
  <si>
    <t>MMG</t>
    <phoneticPr fontId="1"/>
  </si>
  <si>
    <t>Dent A</t>
    <phoneticPr fontId="1"/>
  </si>
  <si>
    <t>Dent B</t>
    <phoneticPr fontId="1"/>
  </si>
  <si>
    <t>Dent C</t>
    <phoneticPr fontId="1"/>
  </si>
  <si>
    <t>Dent Scaling</t>
    <phoneticPr fontId="1"/>
  </si>
  <si>
    <t>HBsAg</t>
    <phoneticPr fontId="1"/>
  </si>
  <si>
    <t>HBsAb</t>
    <phoneticPr fontId="1"/>
  </si>
  <si>
    <t>HCV</t>
    <phoneticPr fontId="1"/>
  </si>
  <si>
    <t>ABO</t>
    <phoneticPr fontId="1"/>
  </si>
  <si>
    <t>Pylori Ab</t>
    <phoneticPr fontId="1"/>
  </si>
  <si>
    <t>Pylori Fae</t>
    <phoneticPr fontId="1"/>
  </si>
  <si>
    <t>USmam</t>
    <phoneticPr fontId="1"/>
  </si>
  <si>
    <t>漢字</t>
    <rPh sb="0" eb="2">
      <t>カンジ</t>
    </rPh>
    <phoneticPr fontId="1"/>
  </si>
  <si>
    <t>English</t>
    <phoneticPr fontId="1"/>
  </si>
  <si>
    <t>その他</t>
    <rPh sb="2" eb="3">
      <t>タ</t>
    </rPh>
    <phoneticPr fontId="1"/>
  </si>
  <si>
    <t>受診者①</t>
    <rPh sb="0" eb="2">
      <t>ジュシン</t>
    </rPh>
    <rPh sb="2" eb="3">
      <t>シャ</t>
    </rPh>
    <phoneticPr fontId="1"/>
  </si>
  <si>
    <t>第三希望</t>
    <rPh sb="0" eb="2">
      <t>ダイサン</t>
    </rPh>
    <rPh sb="2" eb="4">
      <t>キボウ</t>
    </rPh>
    <phoneticPr fontId="1"/>
  </si>
  <si>
    <t>第二希望</t>
    <rPh sb="0" eb="4">
      <t>ダイニキボウ</t>
    </rPh>
    <phoneticPr fontId="1"/>
  </si>
  <si>
    <t>時間帯</t>
    <rPh sb="0" eb="3">
      <t>ジカンタイ</t>
    </rPh>
    <phoneticPr fontId="1"/>
  </si>
  <si>
    <t>腫瘍マーカー</t>
    <rPh sb="0" eb="2">
      <t>シュヨウ</t>
    </rPh>
    <phoneticPr fontId="1"/>
  </si>
  <si>
    <t>HPV DNA検査</t>
    <rPh sb="7" eb="9">
      <t>ケンサ</t>
    </rPh>
    <phoneticPr fontId="1"/>
  </si>
  <si>
    <t>腹部超音波検査</t>
    <rPh sb="0" eb="7">
      <t>フクブチョウオンパケンサ</t>
    </rPh>
    <phoneticPr fontId="1"/>
  </si>
  <si>
    <t>コメント</t>
    <phoneticPr fontId="1"/>
  </si>
  <si>
    <t>子宮卵巣がん検診</t>
    <rPh sb="0" eb="4">
      <t>シキュウランソウ</t>
    </rPh>
    <rPh sb="6" eb="8">
      <t>ケンシン</t>
    </rPh>
    <phoneticPr fontId="1"/>
  </si>
  <si>
    <t>受診者②</t>
    <rPh sb="0" eb="2">
      <t>ジュシン</t>
    </rPh>
    <rPh sb="2" eb="3">
      <t>シャ</t>
    </rPh>
    <phoneticPr fontId="1"/>
  </si>
  <si>
    <t>受診者③</t>
    <rPh sb="0" eb="2">
      <t>ジュシン</t>
    </rPh>
    <rPh sb="2" eb="3">
      <t>シャ</t>
    </rPh>
    <phoneticPr fontId="1"/>
  </si>
  <si>
    <t>受診者④</t>
    <rPh sb="0" eb="2">
      <t>ジュシン</t>
    </rPh>
    <rPh sb="2" eb="3">
      <t>シャ</t>
    </rPh>
    <phoneticPr fontId="1"/>
  </si>
  <si>
    <t>請求先会社名</t>
    <rPh sb="0" eb="3">
      <t>セイキュウサキ</t>
    </rPh>
    <rPh sb="3" eb="5">
      <t>カイシャ</t>
    </rPh>
    <rPh sb="5" eb="6">
      <t>メイ</t>
    </rPh>
    <phoneticPr fontId="1"/>
  </si>
  <si>
    <t>保険名</t>
    <rPh sb="0" eb="3">
      <t>ホケンメイ</t>
    </rPh>
    <phoneticPr fontId="1"/>
  </si>
  <si>
    <t>検便キット・問診表の送付先</t>
    <rPh sb="0" eb="2">
      <t>ケンベン</t>
    </rPh>
    <rPh sb="6" eb="9">
      <t>モンシンヒョウ</t>
    </rPh>
    <rPh sb="10" eb="13">
      <t>ソウフサキ</t>
    </rPh>
    <phoneticPr fontId="1"/>
  </si>
  <si>
    <t>請求先会社住所</t>
    <rPh sb="0" eb="7">
      <t>セイキュウサキカイシャジュウショ</t>
    </rPh>
    <phoneticPr fontId="1"/>
  </si>
  <si>
    <t>バリウム検査</t>
    <rPh sb="4" eb="6">
      <t>ケンサ</t>
    </rPh>
    <phoneticPr fontId="1"/>
  </si>
  <si>
    <t>所属会社名</t>
    <rPh sb="0" eb="2">
      <t>ショゾク</t>
    </rPh>
    <rPh sb="2" eb="4">
      <t>カイシャ</t>
    </rPh>
    <rPh sb="4" eb="5">
      <t>メイ</t>
    </rPh>
    <phoneticPr fontId="1"/>
  </si>
  <si>
    <t>検便キットの送付先</t>
    <rPh sb="0" eb="2">
      <t>ケンベン</t>
    </rPh>
    <rPh sb="6" eb="9">
      <t>ソウフサキ</t>
    </rPh>
    <phoneticPr fontId="1"/>
  </si>
  <si>
    <t>自宅</t>
    <rPh sb="0" eb="2">
      <t>ジタク</t>
    </rPh>
    <phoneticPr fontId="1"/>
  </si>
  <si>
    <t>ご滞在先ホテル</t>
    <rPh sb="1" eb="3">
      <t>タイザイ</t>
    </rPh>
    <rPh sb="3" eb="4">
      <t>サキ</t>
    </rPh>
    <phoneticPr fontId="1"/>
  </si>
  <si>
    <t>勤務先</t>
    <rPh sb="0" eb="3">
      <t>キンムサキ</t>
    </rPh>
    <phoneticPr fontId="1"/>
  </si>
  <si>
    <t>OPTION</t>
    <phoneticPr fontId="1"/>
  </si>
  <si>
    <t>保険請求</t>
    <rPh sb="0" eb="2">
      <t>ホケン</t>
    </rPh>
    <rPh sb="2" eb="4">
      <t>セイキュウ</t>
    </rPh>
    <phoneticPr fontId="1"/>
  </si>
  <si>
    <t>当院事務使用欄</t>
  </si>
  <si>
    <r>
      <rPr>
        <b/>
        <sz val="10"/>
        <color rgb="FFFF0000"/>
        <rFont val="メイリオ"/>
        <family val="3"/>
        <charset val="128"/>
      </rPr>
      <t>※</t>
    </r>
    <r>
      <rPr>
        <b/>
        <sz val="10"/>
        <color theme="1"/>
        <rFont val="メイリオ"/>
        <family val="3"/>
        <charset val="128"/>
      </rPr>
      <t>のセルは必須項目になります。</t>
    </r>
    <rPh sb="5" eb="7">
      <t>ヒッス</t>
    </rPh>
    <rPh sb="7" eb="9">
      <t>コウモク</t>
    </rPh>
    <phoneticPr fontId="1"/>
  </si>
  <si>
    <r>
      <rPr>
        <b/>
        <sz val="11"/>
        <color rgb="FFFF0000"/>
        <rFont val="メイリオ"/>
        <family val="3"/>
        <charset val="128"/>
      </rPr>
      <t>※</t>
    </r>
    <r>
      <rPr>
        <b/>
        <sz val="11"/>
        <color theme="1"/>
        <rFont val="メイリオ"/>
        <family val="3"/>
        <charset val="128"/>
      </rPr>
      <t>キット送付先の住所</t>
    </r>
    <phoneticPr fontId="1"/>
  </si>
  <si>
    <r>
      <rPr>
        <b/>
        <sz val="11"/>
        <color rgb="FFFF0000"/>
        <rFont val="メイリオ"/>
        <family val="3"/>
        <charset val="128"/>
      </rPr>
      <t>※</t>
    </r>
    <r>
      <rPr>
        <b/>
        <sz val="11"/>
        <color theme="1"/>
        <rFont val="メイリオ"/>
        <family val="3"/>
        <charset val="128"/>
      </rPr>
      <t>氏名</t>
    </r>
    <rPh sb="1" eb="3">
      <t>シメイ</t>
    </rPh>
    <phoneticPr fontId="1"/>
  </si>
  <si>
    <r>
      <rPr>
        <b/>
        <sz val="11"/>
        <color rgb="FFFF0000"/>
        <rFont val="メイリオ"/>
        <family val="3"/>
        <charset val="128"/>
      </rPr>
      <t>※</t>
    </r>
    <r>
      <rPr>
        <b/>
        <sz val="11"/>
        <rFont val="メイリオ"/>
        <family val="3"/>
        <charset val="128"/>
      </rPr>
      <t>受診コース：</t>
    </r>
    <rPh sb="1" eb="3">
      <t>ジュシン</t>
    </rPh>
    <phoneticPr fontId="1"/>
  </si>
  <si>
    <r>
      <t>オプション検査：</t>
    </r>
    <r>
      <rPr>
        <b/>
        <sz val="8"/>
        <rFont val="メイリオ"/>
        <family val="3"/>
        <charset val="128"/>
      </rPr>
      <t>追加で受診される項目をお選びください。＊受診コースに含まれている項目はグレーで表示されます。</t>
    </r>
    <rPh sb="5" eb="7">
      <t>ケンサ</t>
    </rPh>
    <rPh sb="8" eb="10">
      <t>ツイカ</t>
    </rPh>
    <rPh sb="11" eb="13">
      <t>ジュシン</t>
    </rPh>
    <rPh sb="16" eb="18">
      <t>コウモク</t>
    </rPh>
    <rPh sb="20" eb="21">
      <t>エラ</t>
    </rPh>
    <rPh sb="28" eb="30">
      <t>ジュシン</t>
    </rPh>
    <rPh sb="34" eb="35">
      <t>フク</t>
    </rPh>
    <rPh sb="40" eb="42">
      <t>コウモク</t>
    </rPh>
    <rPh sb="47" eb="49">
      <t>ヒョウジ</t>
    </rPh>
    <phoneticPr fontId="1"/>
  </si>
  <si>
    <r>
      <rPr>
        <b/>
        <sz val="11"/>
        <color rgb="FFFF0000"/>
        <rFont val="メイリオ"/>
        <family val="3"/>
        <charset val="128"/>
      </rPr>
      <t>※</t>
    </r>
    <r>
      <rPr>
        <b/>
        <sz val="11"/>
        <color theme="1"/>
        <rFont val="メイリオ"/>
        <family val="3"/>
        <charset val="128"/>
      </rPr>
      <t>生年月日</t>
    </r>
    <rPh sb="1" eb="5">
      <t>セイネンガッピ</t>
    </rPh>
    <phoneticPr fontId="1"/>
  </si>
  <si>
    <r>
      <rPr>
        <b/>
        <sz val="11"/>
        <color rgb="FFFF0000"/>
        <rFont val="メイリオ"/>
        <family val="3"/>
        <charset val="128"/>
      </rPr>
      <t>※</t>
    </r>
    <r>
      <rPr>
        <b/>
        <sz val="11"/>
        <color theme="1"/>
        <rFont val="メイリオ"/>
        <family val="3"/>
        <charset val="128"/>
      </rPr>
      <t>年齢</t>
    </r>
    <rPh sb="1" eb="3">
      <t>ネンレイ</t>
    </rPh>
    <phoneticPr fontId="1"/>
  </si>
  <si>
    <r>
      <rPr>
        <b/>
        <sz val="11"/>
        <color rgb="FFFF0000"/>
        <rFont val="メイリオ"/>
        <family val="3"/>
        <charset val="128"/>
      </rPr>
      <t>※</t>
    </r>
    <r>
      <rPr>
        <b/>
        <sz val="11"/>
        <color theme="1"/>
        <rFont val="メイリオ"/>
        <family val="3"/>
        <charset val="128"/>
      </rPr>
      <t>性別</t>
    </r>
    <rPh sb="1" eb="3">
      <t>セイベツ</t>
    </rPh>
    <phoneticPr fontId="1"/>
  </si>
  <si>
    <r>
      <rPr>
        <b/>
        <sz val="11"/>
        <color rgb="FFFF0000"/>
        <rFont val="メイリオ"/>
        <family val="3"/>
        <charset val="128"/>
      </rPr>
      <t>※</t>
    </r>
    <r>
      <rPr>
        <b/>
        <sz val="11"/>
        <color theme="1"/>
        <rFont val="メイリオ"/>
        <family val="3"/>
        <charset val="128"/>
      </rPr>
      <t>国籍</t>
    </r>
    <rPh sb="1" eb="3">
      <t>コクセキ</t>
    </rPh>
    <phoneticPr fontId="1"/>
  </si>
  <si>
    <r>
      <t>PSA</t>
    </r>
    <r>
      <rPr>
        <b/>
        <sz val="8"/>
        <color theme="4"/>
        <rFont val="メイリオ"/>
        <family val="3"/>
        <charset val="128"/>
      </rPr>
      <t>＊男性のみ</t>
    </r>
    <rPh sb="4" eb="6">
      <t>ダンセイ</t>
    </rPh>
    <phoneticPr fontId="1"/>
  </si>
  <si>
    <r>
      <t>CA125</t>
    </r>
    <r>
      <rPr>
        <b/>
        <sz val="8"/>
        <color theme="4"/>
        <rFont val="メイリオ"/>
        <family val="3"/>
        <charset val="128"/>
      </rPr>
      <t>＊女性のみ</t>
    </r>
    <rPh sb="6" eb="8">
      <t>ジョセイ</t>
    </rPh>
    <phoneticPr fontId="1"/>
  </si>
  <si>
    <r>
      <t>ご予約希望日</t>
    </r>
    <r>
      <rPr>
        <b/>
        <sz val="8"/>
        <rFont val="メイリオ"/>
        <family val="3"/>
        <charset val="128"/>
      </rPr>
      <t>＊土曜日は午前中のみ、日曜日は休診となります。</t>
    </r>
    <rPh sb="1" eb="3">
      <t>ヨヤク</t>
    </rPh>
    <rPh sb="3" eb="6">
      <t>キボウビ</t>
    </rPh>
    <rPh sb="7" eb="10">
      <t>ドヨウビ</t>
    </rPh>
    <rPh sb="11" eb="14">
      <t>ゴゼンチュウ</t>
    </rPh>
    <rPh sb="17" eb="20">
      <t>ニチヨウビ</t>
    </rPh>
    <rPh sb="21" eb="23">
      <t>キュウシン</t>
    </rPh>
    <phoneticPr fontId="1"/>
  </si>
  <si>
    <r>
      <t>歯科検診</t>
    </r>
    <r>
      <rPr>
        <b/>
        <sz val="8"/>
        <color theme="0"/>
        <rFont val="メイリオ"/>
        <family val="3"/>
        <charset val="128"/>
      </rPr>
      <t>＊提携先歯科医院にて実施</t>
    </r>
    <rPh sb="0" eb="4">
      <t>シカケンシン</t>
    </rPh>
    <rPh sb="5" eb="8">
      <t>テイケイサキ</t>
    </rPh>
    <rPh sb="8" eb="12">
      <t>シカイイン</t>
    </rPh>
    <rPh sb="14" eb="16">
      <t>ジッシ</t>
    </rPh>
    <phoneticPr fontId="1"/>
  </si>
  <si>
    <r>
      <t>乳がん検診</t>
    </r>
    <r>
      <rPr>
        <b/>
        <sz val="8"/>
        <color theme="0"/>
        <rFont val="メイリオ"/>
        <family val="3"/>
        <charset val="128"/>
      </rPr>
      <t>＊マンモグラフィは提携先医療機関にて実施</t>
    </r>
    <rPh sb="0" eb="1">
      <t>ニュウ</t>
    </rPh>
    <rPh sb="3" eb="5">
      <t>ケンシン</t>
    </rPh>
    <rPh sb="14" eb="21">
      <t>テイケイサキイリョウキカン</t>
    </rPh>
    <rPh sb="23" eb="25">
      <t>ジッシ</t>
    </rPh>
    <phoneticPr fontId="1"/>
  </si>
  <si>
    <r>
      <rPr>
        <b/>
        <sz val="11"/>
        <color rgb="FFFF0000"/>
        <rFont val="メイリオ"/>
        <family val="3"/>
        <charset val="128"/>
      </rPr>
      <t>※</t>
    </r>
    <r>
      <rPr>
        <b/>
        <sz val="11"/>
        <rFont val="メイリオ"/>
        <family val="3"/>
        <charset val="128"/>
      </rPr>
      <t>第一希望</t>
    </r>
    <rPh sb="1" eb="3">
      <t>ダイイチ</t>
    </rPh>
    <rPh sb="3" eb="5">
      <t>キボウ</t>
    </rPh>
    <phoneticPr fontId="1"/>
  </si>
  <si>
    <t>企業コース</t>
    <rPh sb="0" eb="2">
      <t>キギョウ</t>
    </rPh>
    <phoneticPr fontId="1"/>
  </si>
  <si>
    <t>感染症検査</t>
    <rPh sb="0" eb="3">
      <t>カンセンショウ</t>
    </rPh>
    <rPh sb="3" eb="5">
      <t>ケンサ</t>
    </rPh>
    <phoneticPr fontId="1"/>
  </si>
  <si>
    <t>消化器検査/その他</t>
    <rPh sb="0" eb="3">
      <t>ショウカキ</t>
    </rPh>
    <rPh sb="3" eb="5">
      <t>ケンサ</t>
    </rPh>
    <rPh sb="8" eb="9">
      <t>タ</t>
    </rPh>
    <phoneticPr fontId="1"/>
  </si>
  <si>
    <t>B型肝炎抗原</t>
    <phoneticPr fontId="1"/>
  </si>
  <si>
    <t>B型肝炎抗体</t>
    <rPh sb="4" eb="6">
      <t>コウタイ</t>
    </rPh>
    <phoneticPr fontId="1"/>
  </si>
  <si>
    <t>C型肝炎抗体</t>
    <rPh sb="4" eb="6">
      <t>コウタイ</t>
    </rPh>
    <phoneticPr fontId="1"/>
  </si>
  <si>
    <t>子宮頚部細胞診</t>
    <phoneticPr fontId="1"/>
  </si>
  <si>
    <t>経膣超音波</t>
    <phoneticPr fontId="1"/>
  </si>
  <si>
    <t>乳房超音波</t>
    <phoneticPr fontId="1"/>
  </si>
  <si>
    <r>
      <t>デジタルマンモグラフィ</t>
    </r>
    <r>
      <rPr>
        <b/>
        <sz val="8"/>
        <color theme="6"/>
        <rFont val="メイリオ"/>
        <family val="3"/>
        <charset val="128"/>
      </rPr>
      <t>＊40才以上の方のみ</t>
    </r>
    <rPh sb="14" eb="15">
      <t>サイ</t>
    </rPh>
    <rPh sb="15" eb="17">
      <t>イジョウ</t>
    </rPh>
    <rPh sb="18" eb="19">
      <t>カタ</t>
    </rPh>
    <phoneticPr fontId="1"/>
  </si>
  <si>
    <t>血清ピロリ菌抗体</t>
    <phoneticPr fontId="1"/>
  </si>
  <si>
    <t>便中ピロリ菌抗原</t>
    <rPh sb="0" eb="2">
      <t>ベンチュウ</t>
    </rPh>
    <rPh sb="5" eb="6">
      <t>キン</t>
    </rPh>
    <rPh sb="6" eb="8">
      <t>コウゲン</t>
    </rPh>
    <phoneticPr fontId="1"/>
  </si>
  <si>
    <t>眼底・眼圧</t>
    <rPh sb="0" eb="2">
      <t>ガンテイ</t>
    </rPh>
    <rPh sb="3" eb="5">
      <t>ガンアツ</t>
    </rPh>
    <phoneticPr fontId="1"/>
  </si>
  <si>
    <t>腹部超音波検査</t>
    <rPh sb="0" eb="2">
      <t>フクブ</t>
    </rPh>
    <rPh sb="2" eb="5">
      <t>チョウオンパ</t>
    </rPh>
    <rPh sb="5" eb="7">
      <t>ケンサ</t>
    </rPh>
    <phoneticPr fontId="1"/>
  </si>
  <si>
    <t>ABO・Rh式血液型検査</t>
    <rPh sb="10" eb="12">
      <t>ケンサ</t>
    </rPh>
    <phoneticPr fontId="1"/>
  </si>
  <si>
    <r>
      <rPr>
        <b/>
        <sz val="11"/>
        <color rgb="FFFF0000"/>
        <rFont val="メイリオ"/>
        <family val="3"/>
        <charset val="128"/>
      </rPr>
      <t>※</t>
    </r>
    <r>
      <rPr>
        <b/>
        <sz val="11"/>
        <rFont val="メイリオ"/>
        <family val="3"/>
        <charset val="128"/>
      </rPr>
      <t>Mobile</t>
    </r>
    <phoneticPr fontId="1"/>
  </si>
  <si>
    <r>
      <rPr>
        <b/>
        <sz val="11"/>
        <color rgb="FFFF0000"/>
        <rFont val="メイリオ"/>
        <family val="3"/>
        <charset val="128"/>
      </rPr>
      <t>※</t>
    </r>
    <r>
      <rPr>
        <b/>
        <sz val="11"/>
        <rFont val="メイリオ"/>
        <family val="3"/>
        <charset val="128"/>
      </rPr>
      <t>Email</t>
    </r>
    <phoneticPr fontId="1"/>
  </si>
  <si>
    <t>健康診断申込書</t>
    <phoneticPr fontId="1"/>
  </si>
  <si>
    <t>申込書送付先 : checkup@japangreen.co.uk</t>
    <rPh sb="0" eb="3">
      <t>モウシコミショ</t>
    </rPh>
    <rPh sb="3" eb="6">
      <t>ソウフサキ</t>
    </rPh>
    <phoneticPr fontId="1"/>
  </si>
  <si>
    <r>
      <rPr>
        <b/>
        <sz val="11"/>
        <color rgb="FFFF0000"/>
        <rFont val="メイリオ"/>
        <family val="3"/>
        <charset val="128"/>
      </rPr>
      <t>※</t>
    </r>
    <r>
      <rPr>
        <b/>
        <sz val="11"/>
        <color theme="1"/>
        <rFont val="メイリオ"/>
        <family val="3"/>
        <charset val="128"/>
      </rPr>
      <t>支払い方法</t>
    </r>
    <rPh sb="1" eb="3">
      <t>シハラ</t>
    </rPh>
    <rPh sb="4" eb="6">
      <t>ホウホウ</t>
    </rPh>
    <phoneticPr fontId="1"/>
  </si>
  <si>
    <t>オプション検査支払い方法</t>
    <phoneticPr fontId="1"/>
  </si>
  <si>
    <r>
      <rPr>
        <b/>
        <sz val="11"/>
        <color rgb="FFFF0000"/>
        <rFont val="メイリオ"/>
        <family val="3"/>
        <charset val="128"/>
      </rPr>
      <t>※</t>
    </r>
    <r>
      <rPr>
        <b/>
        <sz val="11"/>
        <color theme="1"/>
        <rFont val="メイリオ"/>
        <family val="3"/>
        <charset val="128"/>
      </rPr>
      <t>性別</t>
    </r>
    <phoneticPr fontId="1"/>
  </si>
  <si>
    <t>乳房超音波は女性技師を希望</t>
    <rPh sb="6" eb="10">
      <t>ジョセイギシ</t>
    </rPh>
    <rPh sb="11" eb="13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</si>
</sst>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yyyy&quot;年&quot;m&quot;月&quot;d&quot;日&quot;\(aaa\)"/>
    <numFmt numFmtId="166" formatCode="0_);[Red]\(0\)"/>
  </numFmts>
  <fonts count="34" x14ac:knownFonts="1">
    <font>
      <sz val="11"/>
      <color theme="1"/>
      <name val="Aptos Narrow"/>
      <family val="2"/>
      <charset val="128"/>
      <scheme val="minor"/>
    </font>
    <font>
      <sz val="6"/>
      <name val="Aptos Narrow"/>
      <family val="2"/>
      <charset val="128"/>
      <scheme val="minor"/>
    </font>
    <font>
      <b/>
      <sz val="16"/>
      <color theme="1"/>
      <name val="メイリオ"/>
      <family val="3"/>
      <charset val="128"/>
    </font>
    <font>
      <b/>
      <sz val="11"/>
      <color rgb="FF0070C0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sz val="11"/>
      <name val="メイリオ"/>
      <family val="3"/>
      <charset val="128"/>
    </font>
    <font>
      <b/>
      <sz val="16"/>
      <name val="メイリオ"/>
      <family val="3"/>
      <charset val="128"/>
    </font>
    <font>
      <sz val="10"/>
      <color theme="2" tint="-0.499984740745262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sz val="8"/>
      <name val="メイリオ"/>
      <family val="3"/>
      <charset val="128"/>
    </font>
    <font>
      <b/>
      <sz val="14"/>
      <color theme="4"/>
      <name val="メイリオ"/>
      <family val="3"/>
      <charset val="128"/>
    </font>
    <font>
      <b/>
      <sz val="10"/>
      <color theme="4"/>
      <name val="メイリオ"/>
      <family val="3"/>
      <charset val="128"/>
    </font>
    <font>
      <b/>
      <sz val="8"/>
      <color theme="4"/>
      <name val="メイリオ"/>
      <family val="3"/>
      <charset val="128"/>
    </font>
    <font>
      <sz val="14"/>
      <name val="メイリオ"/>
      <family val="3"/>
      <charset val="128"/>
    </font>
    <font>
      <sz val="10"/>
      <color theme="6"/>
      <name val="メイリオ"/>
      <family val="3"/>
      <charset val="128"/>
    </font>
    <font>
      <sz val="10"/>
      <name val="メイリオ"/>
      <family val="3"/>
      <charset val="128"/>
    </font>
    <font>
      <b/>
      <sz val="8"/>
      <color theme="0"/>
      <name val="メイリオ"/>
      <family val="3"/>
      <charset val="128"/>
    </font>
    <font>
      <b/>
      <sz val="14"/>
      <color theme="6"/>
      <name val="メイリオ"/>
      <family val="3"/>
      <charset val="128"/>
    </font>
    <font>
      <b/>
      <sz val="10"/>
      <color theme="6"/>
      <name val="メイリオ"/>
      <family val="3"/>
      <charset val="128"/>
    </font>
    <font>
      <b/>
      <sz val="8"/>
      <color theme="6"/>
      <name val="メイリオ"/>
      <family val="3"/>
      <charset val="128"/>
    </font>
    <font>
      <sz val="14"/>
      <color theme="4"/>
      <name val="メイリオ"/>
      <family val="3"/>
      <charset val="128"/>
    </font>
    <font>
      <sz val="10"/>
      <color theme="4"/>
      <name val="メイリオ"/>
      <family val="3"/>
      <charset val="128"/>
    </font>
    <font>
      <b/>
      <sz val="10"/>
      <name val="メイリオ"/>
      <family val="3"/>
      <charset val="128"/>
    </font>
    <font>
      <sz val="11"/>
      <color theme="0" tint="-0.499984740745262"/>
      <name val="メイリオ"/>
      <family val="3"/>
      <charset val="128"/>
    </font>
    <font>
      <sz val="11"/>
      <color theme="0"/>
      <name val="メイリオ"/>
      <family val="3"/>
      <charset val="128"/>
    </font>
    <font>
      <b/>
      <sz val="12"/>
      <color theme="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5" borderId="0" xfId="0" applyFont="1" applyFill="1">
      <alignment vertical="center"/>
    </xf>
    <xf numFmtId="0" fontId="4" fillId="5" borderId="0" xfId="0" applyFont="1" applyFill="1">
      <alignment vertical="center"/>
    </xf>
    <xf numFmtId="0" fontId="12" fillId="5" borderId="0" xfId="0" applyFont="1" applyFill="1">
      <alignment vertical="center"/>
    </xf>
    <xf numFmtId="0" fontId="14" fillId="5" borderId="6" xfId="0" applyFont="1" applyFill="1" applyBorder="1">
      <alignment vertical="center"/>
    </xf>
    <xf numFmtId="0" fontId="15" fillId="5" borderId="0" xfId="0" applyFont="1" applyFill="1" applyAlignment="1">
      <alignment horizontal="center" vertical="center"/>
    </xf>
    <xf numFmtId="0" fontId="9" fillId="5" borderId="0" xfId="0" applyFont="1" applyFill="1">
      <alignment vertical="center"/>
    </xf>
    <xf numFmtId="0" fontId="18" fillId="5" borderId="0" xfId="0" applyFont="1" applyFill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>
      <alignment vertical="center"/>
    </xf>
    <xf numFmtId="0" fontId="25" fillId="5" borderId="0" xfId="0" applyFont="1" applyFill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6" fillId="5" borderId="0" xfId="0" applyFont="1" applyFill="1">
      <alignment vertical="center"/>
    </xf>
    <xf numFmtId="0" fontId="4" fillId="5" borderId="9" xfId="0" applyFont="1" applyFill="1" applyBorder="1">
      <alignment vertical="center"/>
    </xf>
    <xf numFmtId="0" fontId="4" fillId="5" borderId="0" xfId="0" applyFont="1" applyFill="1" applyAlignment="1">
      <alignment vertical="top"/>
    </xf>
    <xf numFmtId="0" fontId="29" fillId="5" borderId="0" xfId="0" applyFont="1" applyFill="1">
      <alignment vertical="center"/>
    </xf>
    <xf numFmtId="0" fontId="12" fillId="5" borderId="6" xfId="0" applyFont="1" applyFill="1" applyBorder="1" applyAlignment="1" applyProtection="1">
      <alignment horizontal="left" vertical="center"/>
      <protection locked="0"/>
    </xf>
    <xf numFmtId="166" fontId="12" fillId="5" borderId="6" xfId="0" applyNumberFormat="1" applyFont="1" applyFill="1" applyBorder="1" applyAlignment="1">
      <alignment horizontal="left" vertical="center"/>
    </xf>
    <xf numFmtId="0" fontId="12" fillId="5" borderId="10" xfId="0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0" fontId="12" fillId="5" borderId="8" xfId="0" applyFont="1" applyFill="1" applyBorder="1" applyAlignment="1" applyProtection="1">
      <alignment horizontal="center" vertical="center"/>
      <protection locked="0"/>
    </xf>
    <xf numFmtId="0" fontId="12" fillId="5" borderId="6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left" vertical="center" indent="1"/>
    </xf>
    <xf numFmtId="0" fontId="30" fillId="5" borderId="1" xfId="0" applyFont="1" applyFill="1" applyBorder="1" applyAlignment="1">
      <alignment horizontal="center" vertical="center"/>
    </xf>
    <xf numFmtId="14" fontId="9" fillId="5" borderId="0" xfId="0" applyNumberFormat="1" applyFont="1" applyFill="1" applyAlignment="1">
      <alignment horizontal="center" vertical="center"/>
    </xf>
    <xf numFmtId="165" fontId="12" fillId="5" borderId="8" xfId="0" applyNumberFormat="1" applyFont="1" applyFill="1" applyBorder="1" applyAlignment="1" applyProtection="1">
      <alignment horizontal="center" vertical="center"/>
      <protection locked="0"/>
    </xf>
    <xf numFmtId="165" fontId="12" fillId="5" borderId="11" xfId="0" applyNumberFormat="1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left" vertical="top" indent="1"/>
    </xf>
    <xf numFmtId="0" fontId="12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5" fillId="5" borderId="6" xfId="0" applyFont="1" applyFill="1" applyBorder="1" applyAlignment="1" applyProtection="1">
      <alignment horizontal="left" vertical="center"/>
      <protection locked="0"/>
    </xf>
    <xf numFmtId="0" fontId="13" fillId="5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12" fillId="5" borderId="6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>
      <alignment horizontal="center" vertical="center"/>
    </xf>
    <xf numFmtId="164" fontId="12" fillId="5" borderId="6" xfId="0" applyNumberFormat="1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>
      <alignment horizontal="center" vertical="center"/>
    </xf>
    <xf numFmtId="0" fontId="12" fillId="5" borderId="8" xfId="0" applyFont="1" applyFill="1" applyBorder="1" applyAlignment="1" applyProtection="1">
      <alignment horizontal="left" vertical="center"/>
      <protection locked="0"/>
    </xf>
    <xf numFmtId="0" fontId="15" fillId="5" borderId="0" xfId="0" applyFont="1" applyFill="1" applyAlignment="1">
      <alignment horizontal="left" vertical="center"/>
    </xf>
    <xf numFmtId="165" fontId="12" fillId="5" borderId="6" xfId="0" applyNumberFormat="1" applyFont="1" applyFill="1" applyBorder="1" applyAlignment="1" applyProtection="1">
      <alignment horizontal="center" vertical="center"/>
      <protection locked="0"/>
    </xf>
    <xf numFmtId="165" fontId="12" fillId="5" borderId="7" xfId="0" applyNumberFormat="1" applyFont="1" applyFill="1" applyBorder="1" applyAlignment="1" applyProtection="1">
      <alignment horizontal="center" vertical="center"/>
      <protection locked="0"/>
    </xf>
    <xf numFmtId="0" fontId="21" fillId="5" borderId="0" xfId="0" applyFont="1" applyFill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6" fillId="5" borderId="0" xfId="0" applyFont="1" applyFill="1" applyAlignment="1">
      <alignment horizontal="left" vertical="center"/>
    </xf>
    <xf numFmtId="0" fontId="15" fillId="5" borderId="1" xfId="0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23" fillId="5" borderId="2" xfId="0" applyFont="1" applyFill="1" applyBorder="1" applyAlignment="1" applyProtection="1">
      <alignment horizontal="left" vertical="top"/>
      <protection locked="0"/>
    </xf>
    <xf numFmtId="0" fontId="23" fillId="5" borderId="3" xfId="0" applyFont="1" applyFill="1" applyBorder="1" applyAlignment="1" applyProtection="1">
      <alignment horizontal="left" vertical="top"/>
      <protection locked="0"/>
    </xf>
    <xf numFmtId="0" fontId="23" fillId="5" borderId="4" xfId="0" applyFont="1" applyFill="1" applyBorder="1" applyAlignment="1" applyProtection="1">
      <alignment horizontal="left" vertical="top"/>
      <protection locked="0"/>
    </xf>
    <xf numFmtId="0" fontId="23" fillId="5" borderId="5" xfId="0" applyFont="1" applyFill="1" applyBorder="1" applyAlignment="1" applyProtection="1">
      <alignment horizontal="left" vertical="top"/>
      <protection locked="0"/>
    </xf>
    <xf numFmtId="0" fontId="23" fillId="5" borderId="6" xfId="0" applyFont="1" applyFill="1" applyBorder="1" applyAlignment="1" applyProtection="1">
      <alignment horizontal="left" vertical="top"/>
      <protection locked="0"/>
    </xf>
    <xf numFmtId="0" fontId="23" fillId="5" borderId="7" xfId="0" applyFont="1" applyFill="1" applyBorder="1" applyAlignment="1" applyProtection="1">
      <alignment horizontal="left" vertical="top"/>
      <protection locked="0"/>
    </xf>
    <xf numFmtId="0" fontId="31" fillId="5" borderId="10" xfId="0" applyFont="1" applyFill="1" applyBorder="1" applyAlignment="1">
      <alignment horizontal="left" vertical="top"/>
    </xf>
    <xf numFmtId="0" fontId="31" fillId="5" borderId="8" xfId="0" applyFont="1" applyFill="1" applyBorder="1" applyAlignment="1">
      <alignment horizontal="left" vertical="top"/>
    </xf>
    <xf numFmtId="0" fontId="31" fillId="5" borderId="11" xfId="0" applyFont="1" applyFill="1" applyBorder="1" applyAlignment="1">
      <alignment horizontal="left" vertical="top"/>
    </xf>
    <xf numFmtId="0" fontId="4" fillId="5" borderId="0" xfId="0" applyFont="1" applyFill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/>
    </xf>
    <xf numFmtId="0" fontId="33" fillId="4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left" vertical="center"/>
    </xf>
    <xf numFmtId="0" fontId="12" fillId="5" borderId="6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right" wrapText="1"/>
    </xf>
    <xf numFmtId="0" fontId="33" fillId="3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top"/>
    </xf>
    <xf numFmtId="0" fontId="16" fillId="5" borderId="6" xfId="0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/>
    </xf>
    <xf numFmtId="0" fontId="32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FFEBFF"/>
      <color rgb="FFFDF0E9"/>
      <color rgb="FFEBF3FB"/>
      <color rgb="FFFCECE4"/>
      <color rgb="FFD9F1FF"/>
      <color rgb="FFD1E8FF"/>
      <color rgb="FFFFF3FF"/>
      <color rgb="FFFFFBFF"/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E8899-985B-4DB3-9338-E338D25D9621}">
  <sheetPr>
    <pageSetUpPr fitToPage="1"/>
  </sheetPr>
  <dimension ref="A1:Y82"/>
  <sheetViews>
    <sheetView tabSelected="1" zoomScaleNormal="100" workbookViewId="0">
      <selection sqref="A1:R1"/>
    </sheetView>
  </sheetViews>
  <sheetFormatPr defaultRowHeight="18.75" x14ac:dyDescent="0.15"/>
  <cols>
    <col min="1" max="1" width="16.625" style="2" customWidth="1"/>
    <col min="2" max="2" width="7.125" style="2" customWidth="1"/>
    <col min="3" max="3" width="18.625" style="2" customWidth="1"/>
    <col min="4" max="4" width="7.625" style="2" customWidth="1"/>
    <col min="5" max="5" width="12.625" style="2" customWidth="1"/>
    <col min="6" max="7" width="3.625" style="2" customWidth="1"/>
    <col min="8" max="8" width="14.625" style="2" customWidth="1"/>
    <col min="9" max="9" width="3.625" style="2" customWidth="1"/>
    <col min="10" max="10" width="14.625" style="2" customWidth="1"/>
    <col min="11" max="11" width="1.625" style="2" customWidth="1"/>
    <col min="12" max="12" width="3.625" style="2" customWidth="1"/>
    <col min="13" max="13" width="19.625" style="2" customWidth="1"/>
    <col min="14" max="14" width="1.625" style="2" customWidth="1"/>
    <col min="15" max="15" width="3.625" style="2" customWidth="1"/>
    <col min="16" max="16" width="17.625" style="2" customWidth="1"/>
    <col min="17" max="17" width="3.625" style="2" customWidth="1"/>
    <col min="18" max="18" width="22.625" style="2" customWidth="1"/>
    <col min="19" max="19" width="21.375" style="2" hidden="1" customWidth="1"/>
    <col min="20" max="20" width="52.125" style="2" hidden="1" customWidth="1"/>
    <col min="21" max="21" width="13.125" style="2" hidden="1" customWidth="1"/>
    <col min="22" max="22" width="12.375" style="2" hidden="1" customWidth="1"/>
    <col min="23" max="23" width="12.5" style="2" hidden="1" customWidth="1"/>
    <col min="24" max="24" width="13.5" style="2" hidden="1" customWidth="1"/>
    <col min="25" max="25" width="9" style="2" hidden="1" customWidth="1"/>
    <col min="26" max="26" width="0" style="2" hidden="1" customWidth="1"/>
    <col min="27" max="16384" width="9" style="2"/>
  </cols>
  <sheetData>
    <row r="1" spans="1:24" ht="30" customHeight="1" x14ac:dyDescent="0.15">
      <c r="A1" s="66" t="s">
        <v>111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1" t="s">
        <v>0</v>
      </c>
      <c r="T1" s="1" t="s">
        <v>3</v>
      </c>
      <c r="U1" s="1" t="s">
        <v>16</v>
      </c>
    </row>
    <row r="2" spans="1:24" ht="21.95" customHeight="1" x14ac:dyDescent="0.4">
      <c r="A2" s="62" t="s">
        <v>79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7" t="s">
        <v>112</v>
      </c>
      <c r="N2" s="67"/>
      <c r="O2" s="67"/>
      <c r="P2" s="67"/>
      <c r="Q2" s="67"/>
      <c r="R2" s="67"/>
      <c r="S2" s="2" t="s">
        <v>1</v>
      </c>
      <c r="T2" s="2" t="s">
        <v>4</v>
      </c>
      <c r="U2" s="2" t="s">
        <v>17</v>
      </c>
    </row>
    <row r="3" spans="1:24" ht="21.95" customHeight="1" x14ac:dyDescent="0.15">
      <c r="A3" s="68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45"/>
      <c r="L3" s="63" t="s">
        <v>68</v>
      </c>
      <c r="M3" s="63"/>
      <c r="N3" s="63"/>
      <c r="O3" s="63"/>
      <c r="P3" s="63"/>
      <c r="Q3" s="63"/>
      <c r="R3" s="63"/>
      <c r="S3" s="2" t="s">
        <v>2</v>
      </c>
      <c r="T3" s="2" t="s">
        <v>5</v>
      </c>
      <c r="U3" s="2" t="s">
        <v>18</v>
      </c>
    </row>
    <row r="4" spans="1:24" ht="21.95" customHeight="1" x14ac:dyDescent="0.15">
      <c r="A4" s="21" t="s">
        <v>113</v>
      </c>
      <c r="B4" s="31"/>
      <c r="C4" s="31"/>
      <c r="D4" s="27" t="s">
        <v>114</v>
      </c>
      <c r="E4" s="27"/>
      <c r="F4" s="27"/>
      <c r="G4" s="27"/>
      <c r="H4" s="31"/>
      <c r="I4" s="31"/>
      <c r="J4" s="31"/>
      <c r="K4" s="45"/>
      <c r="L4" s="64" t="s">
        <v>80</v>
      </c>
      <c r="M4" s="64"/>
      <c r="N4" s="50"/>
      <c r="O4" s="50"/>
      <c r="P4" s="50"/>
      <c r="Q4" s="50"/>
      <c r="R4" s="50"/>
      <c r="S4" s="2" t="s">
        <v>77</v>
      </c>
      <c r="T4" s="2" t="s">
        <v>6</v>
      </c>
      <c r="U4" s="2" t="s">
        <v>19</v>
      </c>
    </row>
    <row r="5" spans="1:24" ht="21.95" customHeight="1" x14ac:dyDescent="0.15">
      <c r="A5" s="21" t="s">
        <v>66</v>
      </c>
      <c r="B5" s="34"/>
      <c r="C5" s="34"/>
      <c r="D5" s="34"/>
      <c r="E5" s="34"/>
      <c r="F5" s="34"/>
      <c r="G5" s="34"/>
      <c r="H5" s="34"/>
      <c r="I5" s="34"/>
      <c r="J5" s="34"/>
      <c r="K5" s="45"/>
      <c r="L5" s="34"/>
      <c r="M5" s="34"/>
      <c r="N5" s="34"/>
      <c r="O5" s="34"/>
      <c r="P5" s="34"/>
      <c r="Q5" s="34"/>
      <c r="R5" s="34"/>
      <c r="S5" s="1" t="s">
        <v>72</v>
      </c>
      <c r="T5" s="2" t="s">
        <v>7</v>
      </c>
      <c r="U5" s="2" t="s">
        <v>20</v>
      </c>
    </row>
    <row r="6" spans="1:24" ht="21.95" customHeight="1" x14ac:dyDescent="0.15">
      <c r="A6" s="69" t="s">
        <v>69</v>
      </c>
      <c r="B6" s="38"/>
      <c r="C6" s="38"/>
      <c r="D6" s="38"/>
      <c r="E6" s="38"/>
      <c r="F6" s="38"/>
      <c r="G6" s="38"/>
      <c r="H6" s="38"/>
      <c r="I6" s="38"/>
      <c r="J6" s="38"/>
      <c r="K6" s="45"/>
      <c r="L6" s="34"/>
      <c r="M6" s="34"/>
      <c r="N6" s="34"/>
      <c r="O6" s="34"/>
      <c r="P6" s="34"/>
      <c r="Q6" s="34"/>
      <c r="R6" s="34"/>
      <c r="S6" s="2" t="s">
        <v>73</v>
      </c>
      <c r="T6" s="2" t="s">
        <v>8</v>
      </c>
      <c r="U6" s="2" t="s">
        <v>21</v>
      </c>
    </row>
    <row r="7" spans="1:24" ht="21.95" customHeight="1" x14ac:dyDescent="0.15">
      <c r="A7" s="69"/>
      <c r="B7" s="38"/>
      <c r="C7" s="38"/>
      <c r="D7" s="38"/>
      <c r="E7" s="38"/>
      <c r="F7" s="38"/>
      <c r="G7" s="38"/>
      <c r="H7" s="38"/>
      <c r="I7" s="38"/>
      <c r="J7" s="38"/>
      <c r="K7" s="45"/>
      <c r="L7" s="34"/>
      <c r="M7" s="34"/>
      <c r="N7" s="34"/>
      <c r="O7" s="34"/>
      <c r="P7" s="34"/>
      <c r="Q7" s="34"/>
      <c r="R7" s="34"/>
      <c r="S7" s="2" t="s">
        <v>75</v>
      </c>
      <c r="T7" s="2" t="s">
        <v>94</v>
      </c>
      <c r="U7" s="2" t="s">
        <v>22</v>
      </c>
    </row>
    <row r="8" spans="1:24" ht="21.95" customHeight="1" x14ac:dyDescent="0.15">
      <c r="A8" s="21" t="s">
        <v>67</v>
      </c>
      <c r="B8" s="38"/>
      <c r="C8" s="38"/>
      <c r="D8" s="38"/>
      <c r="E8" s="5" t="s">
        <v>71</v>
      </c>
      <c r="F8" s="34"/>
      <c r="G8" s="34"/>
      <c r="H8" s="34"/>
      <c r="I8" s="34"/>
      <c r="J8" s="34"/>
      <c r="K8" s="45"/>
      <c r="L8" s="73"/>
      <c r="M8" s="73"/>
      <c r="N8" s="73"/>
      <c r="O8" s="73"/>
      <c r="P8" s="73"/>
      <c r="Q8" s="73"/>
      <c r="R8" s="73"/>
      <c r="S8" s="2" t="s">
        <v>74</v>
      </c>
    </row>
    <row r="9" spans="1:24" ht="9.9499999999999993" customHeight="1" x14ac:dyDescent="0.1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2" t="s">
        <v>53</v>
      </c>
      <c r="T9" s="1" t="s">
        <v>76</v>
      </c>
      <c r="U9" s="1">
        <v>1</v>
      </c>
      <c r="V9" s="1">
        <v>2</v>
      </c>
      <c r="W9" s="1">
        <v>3</v>
      </c>
      <c r="X9" s="1">
        <v>4</v>
      </c>
    </row>
    <row r="10" spans="1:24" ht="26.1" customHeight="1" x14ac:dyDescent="0.15">
      <c r="A10" s="49" t="s">
        <v>54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T10" s="3" t="s">
        <v>23</v>
      </c>
      <c r="U10" s="2" t="str">
        <f>IF($G$15=TRUE,"PSA","")</f>
        <v/>
      </c>
      <c r="V10" s="2" t="str">
        <f>IF($G$33=TRUE,"PSA","")</f>
        <v/>
      </c>
      <c r="W10" s="2" t="str">
        <f>IF($G$51=TRUE,"PSA","")</f>
        <v/>
      </c>
      <c r="X10" s="2" t="str">
        <f>IF($G$69=TRUE,"PSA","")</f>
        <v/>
      </c>
    </row>
    <row r="11" spans="1:24" ht="9.9499999999999993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T11" s="3" t="s">
        <v>24</v>
      </c>
      <c r="U11" s="2" t="str">
        <f>IF($G$16=TRUE,"AFP","")</f>
        <v/>
      </c>
      <c r="V11" s="2" t="str">
        <f>IF($G$34=TRUE,"AFP","")</f>
        <v/>
      </c>
      <c r="W11" s="2" t="str">
        <f>IF($G$52=TRUE,"AFP","")</f>
        <v/>
      </c>
      <c r="X11" s="2" t="str">
        <f>IF($G$70=TRUE,"AFP","")</f>
        <v/>
      </c>
    </row>
    <row r="12" spans="1:24" ht="21.95" customHeight="1" x14ac:dyDescent="0.35">
      <c r="A12" s="28" t="s">
        <v>81</v>
      </c>
      <c r="B12" s="4" t="s">
        <v>51</v>
      </c>
      <c r="C12" s="34"/>
      <c r="D12" s="34"/>
      <c r="E12" s="34"/>
      <c r="F12" s="60"/>
      <c r="G12" s="27" t="s">
        <v>82</v>
      </c>
      <c r="H12" s="27"/>
      <c r="I12" s="70"/>
      <c r="J12" s="70"/>
      <c r="K12" s="70"/>
      <c r="L12" s="70"/>
      <c r="M12" s="70"/>
      <c r="N12" s="72"/>
      <c r="O12" s="72"/>
      <c r="P12" s="72"/>
      <c r="Q12" s="72"/>
      <c r="R12" s="72"/>
      <c r="S12" s="1" t="s">
        <v>57</v>
      </c>
      <c r="T12" s="3" t="s">
        <v>25</v>
      </c>
      <c r="U12" s="2" t="str">
        <f>IF($G$17=TRUE,"CEA","")</f>
        <v/>
      </c>
      <c r="V12" s="2" t="str">
        <f>IF($G$35=TRUE,"CEA","")</f>
        <v/>
      </c>
      <c r="W12" s="2" t="str">
        <f>IF($G$53=TRUE,"CEA","")</f>
        <v/>
      </c>
      <c r="X12" s="2" t="str">
        <f>IF($G$71=TRUE,"CEA","")</f>
        <v/>
      </c>
    </row>
    <row r="13" spans="1:24" ht="21.95" customHeight="1" x14ac:dyDescent="0.15">
      <c r="A13" s="28"/>
      <c r="B13" s="4" t="s">
        <v>52</v>
      </c>
      <c r="C13" s="34"/>
      <c r="D13" s="34"/>
      <c r="E13" s="34"/>
      <c r="F13" s="60"/>
      <c r="G13" s="39" t="s">
        <v>83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2" t="s">
        <v>9</v>
      </c>
      <c r="T13" s="3" t="s">
        <v>26</v>
      </c>
      <c r="U13" s="2" t="str">
        <f>IF($I$15=TRUE,"CA19-9","")</f>
        <v/>
      </c>
      <c r="V13" s="2" t="str">
        <f>IF($I$33=TRUE,"CA19-9","")</f>
        <v/>
      </c>
      <c r="W13" s="2" t="str">
        <f>IF($I$51=TRUE,"CA19-9","")</f>
        <v/>
      </c>
      <c r="X13" s="2" t="str">
        <f>IF($I$69=TRUE,"CA19-9","")</f>
        <v/>
      </c>
    </row>
    <row r="14" spans="1:24" ht="21.95" customHeight="1" x14ac:dyDescent="0.15">
      <c r="A14" s="22" t="s">
        <v>84</v>
      </c>
      <c r="B14" s="36"/>
      <c r="C14" s="36"/>
      <c r="D14" s="24" t="s">
        <v>85</v>
      </c>
      <c r="E14" s="16" t="str">
        <f ca="1">IF(B14="","",DATEDIF(B14,TODAY(),"Y"))</f>
        <v/>
      </c>
      <c r="F14" s="60"/>
      <c r="G14" s="37" t="s">
        <v>58</v>
      </c>
      <c r="H14" s="37"/>
      <c r="I14" s="37"/>
      <c r="J14" s="37"/>
      <c r="K14" s="45"/>
      <c r="L14" s="37" t="s">
        <v>95</v>
      </c>
      <c r="M14" s="37"/>
      <c r="N14" s="45"/>
      <c r="O14" s="37" t="s">
        <v>96</v>
      </c>
      <c r="P14" s="37"/>
      <c r="Q14" s="37"/>
      <c r="R14" s="37"/>
      <c r="S14" s="2" t="s">
        <v>10</v>
      </c>
      <c r="T14" s="3" t="s">
        <v>27</v>
      </c>
      <c r="U14" s="2" t="str">
        <f>IF($I$16=TRUE,"CA125","")</f>
        <v/>
      </c>
      <c r="V14" s="2" t="str">
        <f>IF($I$34=TRUE,"CA125","")</f>
        <v/>
      </c>
      <c r="W14" s="2" t="str">
        <f>IF($I$52=TRUE,"CA125","")</f>
        <v/>
      </c>
      <c r="X14" s="2" t="str">
        <f>IF($I$70=TRUE,"CA125","")</f>
        <v/>
      </c>
    </row>
    <row r="15" spans="1:24" ht="21.95" customHeight="1" x14ac:dyDescent="0.15">
      <c r="A15" s="22" t="s">
        <v>86</v>
      </c>
      <c r="B15" s="65"/>
      <c r="C15" s="65"/>
      <c r="D15" s="21" t="s">
        <v>87</v>
      </c>
      <c r="E15" s="15"/>
      <c r="F15" s="60"/>
      <c r="G15" s="7" t="b">
        <v>0</v>
      </c>
      <c r="H15" s="8" t="s">
        <v>88</v>
      </c>
      <c r="I15" s="7" t="b">
        <v>0</v>
      </c>
      <c r="J15" s="8" t="s">
        <v>26</v>
      </c>
      <c r="K15" s="45"/>
      <c r="L15" s="7" t="b">
        <v>0</v>
      </c>
      <c r="M15" s="8" t="s">
        <v>97</v>
      </c>
      <c r="N15" s="45"/>
      <c r="O15" s="7" t="b">
        <v>0</v>
      </c>
      <c r="P15" s="9" t="s">
        <v>70</v>
      </c>
      <c r="Q15" s="7" t="b">
        <v>0</v>
      </c>
      <c r="R15" s="9" t="s">
        <v>104</v>
      </c>
      <c r="S15" s="2" t="s">
        <v>11</v>
      </c>
      <c r="T15" s="3" t="s">
        <v>44</v>
      </c>
      <c r="U15" s="2" t="str">
        <f>IF($L$15=TRUE,"HBsAg","")</f>
        <v/>
      </c>
      <c r="V15" s="2" t="str">
        <f>IF($L$33=TRUE,"HBsAg","")</f>
        <v/>
      </c>
      <c r="W15" s="2" t="str">
        <f>IF($L$51=TRUE,"HBsAg","")</f>
        <v/>
      </c>
      <c r="X15" s="2" t="str">
        <f>IF($L$69=TRUE,"HBsAg","")</f>
        <v/>
      </c>
    </row>
    <row r="16" spans="1:24" ht="21.95" customHeight="1" x14ac:dyDescent="0.15">
      <c r="A16" s="22" t="s">
        <v>110</v>
      </c>
      <c r="B16" s="34"/>
      <c r="C16" s="34"/>
      <c r="D16" s="34"/>
      <c r="E16" s="34"/>
      <c r="F16" s="60"/>
      <c r="G16" s="7" t="b">
        <v>0</v>
      </c>
      <c r="H16" s="8" t="s">
        <v>24</v>
      </c>
      <c r="I16" s="7" t="b">
        <v>0</v>
      </c>
      <c r="J16" s="8" t="s">
        <v>89</v>
      </c>
      <c r="K16" s="45"/>
      <c r="L16" s="7" t="b">
        <v>0</v>
      </c>
      <c r="M16" s="8" t="s">
        <v>98</v>
      </c>
      <c r="N16" s="45"/>
      <c r="O16" s="7" t="b">
        <v>0</v>
      </c>
      <c r="P16" s="9" t="s">
        <v>107</v>
      </c>
      <c r="Q16" s="7" t="b">
        <v>0</v>
      </c>
      <c r="R16" s="9" t="s">
        <v>105</v>
      </c>
      <c r="T16" s="3" t="s">
        <v>45</v>
      </c>
      <c r="U16" s="2" t="str">
        <f>IF($L$16=TRUE,"HBsAb","")</f>
        <v/>
      </c>
      <c r="V16" s="2" t="str">
        <f>IF($L$34=TRUE,"HBsAb","")</f>
        <v/>
      </c>
      <c r="W16" s="2" t="str">
        <f>IF($L$52=TRUE,"HBsAb","")</f>
        <v/>
      </c>
      <c r="X16" s="2" t="str">
        <f>IF($L$70=TRUE,"HBsAb","")</f>
        <v/>
      </c>
    </row>
    <row r="17" spans="1:24" ht="21.95" customHeight="1" x14ac:dyDescent="0.15">
      <c r="A17" s="22" t="s">
        <v>109</v>
      </c>
      <c r="B17" s="34"/>
      <c r="C17" s="34"/>
      <c r="D17" s="34"/>
      <c r="E17" s="34"/>
      <c r="F17" s="60"/>
      <c r="G17" s="7" t="b">
        <v>0</v>
      </c>
      <c r="H17" s="8" t="s">
        <v>25</v>
      </c>
      <c r="I17" s="30"/>
      <c r="J17" s="30"/>
      <c r="K17" s="45"/>
      <c r="L17" s="7" t="b">
        <v>0</v>
      </c>
      <c r="M17" s="8" t="s">
        <v>99</v>
      </c>
      <c r="N17" s="45"/>
      <c r="O17" s="7" t="b">
        <v>0</v>
      </c>
      <c r="P17" s="9" t="s">
        <v>106</v>
      </c>
      <c r="Q17" s="7" t="b">
        <v>0</v>
      </c>
      <c r="R17" s="9" t="s">
        <v>108</v>
      </c>
      <c r="T17" s="3" t="s">
        <v>46</v>
      </c>
      <c r="U17" s="2" t="str">
        <f>IF($L$17=TRUE,"HCV","")</f>
        <v/>
      </c>
      <c r="V17" s="2" t="str">
        <f>IF($L$35=TRUE,"HCV","")</f>
        <v/>
      </c>
      <c r="W17" s="2" t="str">
        <f>IF($L$53=TRUE,"HCV","")</f>
        <v/>
      </c>
      <c r="X17" s="2" t="str">
        <f>IF($L$71=TRUE,"HCV","")</f>
        <v/>
      </c>
    </row>
    <row r="18" spans="1:24" ht="9.9499999999999993" customHeight="1" x14ac:dyDescent="0.15">
      <c r="A18" s="27"/>
      <c r="B18" s="27"/>
      <c r="C18" s="27"/>
      <c r="D18" s="27"/>
      <c r="E18" s="27"/>
      <c r="F18" s="60"/>
      <c r="G18" s="42"/>
      <c r="H18" s="42"/>
      <c r="I18" s="42"/>
      <c r="J18" s="42"/>
      <c r="K18" s="45"/>
      <c r="L18" s="44"/>
      <c r="M18" s="44"/>
      <c r="N18" s="45"/>
      <c r="O18" s="46"/>
      <c r="P18" s="46"/>
      <c r="Q18" s="46"/>
      <c r="R18" s="46"/>
      <c r="T18" s="3" t="s">
        <v>29</v>
      </c>
      <c r="U18" s="2" t="str">
        <f>IF($O$15=TRUE,"BM","")</f>
        <v/>
      </c>
      <c r="V18" s="2" t="str">
        <f>IF($O$33=TRUE,"BM","")</f>
        <v/>
      </c>
      <c r="W18" s="2" t="str">
        <f>IF($O$51=TRUE,"BM","")</f>
        <v/>
      </c>
      <c r="X18" s="2" t="str">
        <f>IF($O$69=TRUE,"BM","")</f>
        <v/>
      </c>
    </row>
    <row r="19" spans="1:24" ht="21.95" customHeight="1" x14ac:dyDescent="0.15">
      <c r="A19" s="27" t="s">
        <v>90</v>
      </c>
      <c r="B19" s="27"/>
      <c r="C19" s="27"/>
      <c r="D19" s="27"/>
      <c r="E19" s="5" t="s">
        <v>57</v>
      </c>
      <c r="F19" s="60"/>
      <c r="G19" s="35" t="s">
        <v>91</v>
      </c>
      <c r="H19" s="35"/>
      <c r="I19" s="35"/>
      <c r="J19" s="35"/>
      <c r="K19" s="45"/>
      <c r="L19" s="35" t="s">
        <v>62</v>
      </c>
      <c r="M19" s="35"/>
      <c r="N19" s="45"/>
      <c r="O19" s="35" t="s">
        <v>92</v>
      </c>
      <c r="P19" s="35"/>
      <c r="Q19" s="35"/>
      <c r="R19" s="35"/>
      <c r="S19" s="1" t="s">
        <v>12</v>
      </c>
      <c r="T19" s="3" t="s">
        <v>31</v>
      </c>
      <c r="U19" s="2" t="str">
        <f>IF($O$16=TRUE,"USabd","")</f>
        <v/>
      </c>
      <c r="V19" s="2" t="str">
        <f>IF($O$34=TRUE,"USabd","")</f>
        <v/>
      </c>
      <c r="W19" s="2" t="str">
        <f>IF($O$52=TRUE,"USabd","")</f>
        <v/>
      </c>
      <c r="X19" s="2" t="str">
        <f>IF($O$70=TRUE,"USabd","")</f>
        <v/>
      </c>
    </row>
    <row r="20" spans="1:24" ht="21.95" customHeight="1" x14ac:dyDescent="0.15">
      <c r="A20" s="5" t="s">
        <v>93</v>
      </c>
      <c r="B20" s="25"/>
      <c r="C20" s="25"/>
      <c r="D20" s="25"/>
      <c r="E20" s="17"/>
      <c r="F20" s="60"/>
      <c r="G20" s="10" t="b">
        <v>0</v>
      </c>
      <c r="H20" s="11" t="s">
        <v>32</v>
      </c>
      <c r="I20" s="10" t="b">
        <v>0</v>
      </c>
      <c r="J20" s="11" t="s">
        <v>33</v>
      </c>
      <c r="K20" s="45"/>
      <c r="L20" s="10" t="b">
        <v>0</v>
      </c>
      <c r="M20" s="11" t="s">
        <v>100</v>
      </c>
      <c r="N20" s="45"/>
      <c r="O20" s="10" t="b">
        <v>0</v>
      </c>
      <c r="P20" s="47" t="s">
        <v>102</v>
      </c>
      <c r="Q20" s="47"/>
      <c r="R20" s="47"/>
      <c r="S20" s="2" t="s">
        <v>13</v>
      </c>
      <c r="T20" s="3" t="s">
        <v>30</v>
      </c>
      <c r="U20" s="2" t="str">
        <f>IF($O$17=TRUE,"EYE FUN+EYE PRE","")</f>
        <v/>
      </c>
      <c r="V20" s="2" t="str">
        <f>IF($O$35=TRUE,"EYE FUN+EYE PRE","")</f>
        <v/>
      </c>
      <c r="W20" s="2" t="str">
        <f>IF($O$53=TRUE,"EYE FUN+EYE PRE","")</f>
        <v/>
      </c>
      <c r="X20" s="2" t="str">
        <f>IF($O$71=TRUE,"EYE FUN+EYE PRE","")</f>
        <v/>
      </c>
    </row>
    <row r="21" spans="1:24" ht="21.95" customHeight="1" x14ac:dyDescent="0.15">
      <c r="A21" s="5" t="s">
        <v>56</v>
      </c>
      <c r="B21" s="25"/>
      <c r="C21" s="25"/>
      <c r="D21" s="25"/>
      <c r="E21" s="18"/>
      <c r="F21" s="60"/>
      <c r="G21" s="10" t="b">
        <v>0</v>
      </c>
      <c r="H21" s="11" t="s">
        <v>34</v>
      </c>
      <c r="I21" s="33"/>
      <c r="J21" s="33"/>
      <c r="K21" s="45"/>
      <c r="L21" s="10" t="b">
        <v>0</v>
      </c>
      <c r="M21" s="11" t="s">
        <v>101</v>
      </c>
      <c r="N21" s="45"/>
      <c r="O21" s="10" t="b">
        <v>0</v>
      </c>
      <c r="P21" s="47" t="s">
        <v>116</v>
      </c>
      <c r="Q21" s="47"/>
      <c r="R21" s="47"/>
      <c r="S21" s="2" t="s">
        <v>14</v>
      </c>
      <c r="T21" s="3" t="s">
        <v>48</v>
      </c>
      <c r="U21" s="2" t="str">
        <f>IF($Q$15=TRUE,"Pylori Ab","")</f>
        <v/>
      </c>
      <c r="V21" s="2" t="str">
        <f>IF($Q$33=TRUE,"Pylori Ab","")</f>
        <v/>
      </c>
      <c r="W21" s="2" t="str">
        <f>IF($Q$51=TRUE,"Pylori Ab","")</f>
        <v/>
      </c>
      <c r="X21" s="2" t="str">
        <f>IF($Q$69=TRUE,"Pylori Ab","")</f>
        <v/>
      </c>
    </row>
    <row r="22" spans="1:24" ht="21.95" customHeight="1" x14ac:dyDescent="0.15">
      <c r="A22" s="5" t="s">
        <v>55</v>
      </c>
      <c r="B22" s="40"/>
      <c r="C22" s="40"/>
      <c r="D22" s="40"/>
      <c r="E22" s="18"/>
      <c r="F22" s="60"/>
      <c r="G22" s="10" t="b">
        <v>0</v>
      </c>
      <c r="H22" s="11" t="s">
        <v>35</v>
      </c>
      <c r="I22" s="33"/>
      <c r="J22" s="33"/>
      <c r="K22" s="45"/>
      <c r="L22" s="10" t="b">
        <v>0</v>
      </c>
      <c r="M22" s="11" t="s">
        <v>59</v>
      </c>
      <c r="N22" s="45"/>
      <c r="O22" s="10" t="b">
        <v>0</v>
      </c>
      <c r="P22" s="47" t="s">
        <v>103</v>
      </c>
      <c r="Q22" s="47"/>
      <c r="R22" s="47"/>
      <c r="S22" s="2" t="s">
        <v>15</v>
      </c>
      <c r="T22" s="3" t="s">
        <v>49</v>
      </c>
      <c r="U22" s="2" t="str">
        <f>IF($Q$16=TRUE,"Pylori Fae","")</f>
        <v/>
      </c>
      <c r="V22" s="2" t="str">
        <f>IF($Q$34=TRUE,"Pylori Fae","")</f>
        <v/>
      </c>
      <c r="W22" s="2" t="str">
        <f>IF($Q$52=TRUE,"Pylori Fae","")</f>
        <v/>
      </c>
      <c r="X22" s="2" t="str">
        <f>IF($Q$70=TRUE,"Pylori Fae","")</f>
        <v/>
      </c>
    </row>
    <row r="23" spans="1:24" ht="9.9499999999999993" customHeight="1" x14ac:dyDescent="0.15">
      <c r="A23" s="29"/>
      <c r="B23" s="29"/>
      <c r="C23" s="29"/>
      <c r="D23" s="29"/>
      <c r="E23" s="29"/>
      <c r="F23" s="61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T23" s="3" t="s">
        <v>47</v>
      </c>
      <c r="U23" s="2" t="str">
        <f>IF($Q$17=TRUE,"ABO","")</f>
        <v/>
      </c>
      <c r="V23" s="2" t="str">
        <f>IF($Q$35=TRUE,"ABO","")</f>
        <v/>
      </c>
      <c r="W23" s="2" t="str">
        <f>IF($Q$53=TRUE,"ABO","")</f>
        <v/>
      </c>
      <c r="X23" s="2" t="str">
        <f>IF($Q$71=TRUE,"ABO","")</f>
        <v/>
      </c>
    </row>
    <row r="24" spans="1:24" ht="21.95" customHeight="1" x14ac:dyDescent="0.15">
      <c r="A24" s="48" t="s">
        <v>61</v>
      </c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3"/>
      <c r="S24" s="12" t="str">
        <f>_xlfn.XLOOKUP(I12,T2:T7,U2:U7,"")</f>
        <v/>
      </c>
      <c r="T24" s="3" t="s">
        <v>36</v>
      </c>
      <c r="U24" s="2" t="str">
        <f>IF($L$20=TRUE,"GYN1","")</f>
        <v/>
      </c>
      <c r="V24" s="2" t="str">
        <f>IF($L$38=TRUE,"GYN1","")</f>
        <v/>
      </c>
      <c r="W24" s="2" t="str">
        <f>IF($L$56=TRUE,"GYN1","")</f>
        <v/>
      </c>
      <c r="X24" s="2" t="str">
        <f>IF($L$74=TRUE,"GYN1","")</f>
        <v/>
      </c>
    </row>
    <row r="25" spans="1:24" ht="21.95" customHeight="1" x14ac:dyDescent="0.15">
      <c r="A25" s="48"/>
      <c r="B25" s="5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6"/>
      <c r="S25" s="12" t="str">
        <f>_xlfn.TEXTJOIN("+",TRUE,U10:U32)</f>
        <v/>
      </c>
      <c r="T25" s="3" t="s">
        <v>37</v>
      </c>
      <c r="U25" s="2" t="str">
        <f>IF($L$21=TRUE,"GYN2","")</f>
        <v/>
      </c>
      <c r="V25" s="2" t="str">
        <f>IF($L$39=TRUE,"GYN2","")</f>
        <v/>
      </c>
      <c r="W25" s="2" t="str">
        <f>IF($L$57=TRUE,"GYN2","")</f>
        <v/>
      </c>
      <c r="X25" s="2" t="str">
        <f>IF($L$75=TRUE,"GYN2","")</f>
        <v/>
      </c>
    </row>
    <row r="26" spans="1:24" ht="21.95" customHeight="1" x14ac:dyDescent="0.15">
      <c r="A26" s="23" t="s">
        <v>78</v>
      </c>
      <c r="B26" s="57" t="str">
        <f>_xlfn.TEXTJOIN("+",TRUE,S24:S25)</f>
        <v/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9"/>
      <c r="T26" s="3" t="s">
        <v>38</v>
      </c>
      <c r="U26" s="2" t="str">
        <f>IF($L$22=TRUE,"HPV DNA","")</f>
        <v/>
      </c>
      <c r="V26" s="2" t="str">
        <f>IF($L$40=TRUE,"HPV DNA","")</f>
        <v/>
      </c>
      <c r="W26" s="2" t="str">
        <f>IF($L$58=TRUE,"HPV DNA","")</f>
        <v/>
      </c>
      <c r="X26" s="2" t="str">
        <f>IF($L$76=TRUE,"HPV DNA","")</f>
        <v/>
      </c>
    </row>
    <row r="27" spans="1:24" ht="9.9499999999999993" customHeight="1" x14ac:dyDescent="0.1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T27" s="3" t="s">
        <v>50</v>
      </c>
      <c r="U27" s="2" t="str">
        <f>IF($O$20=TRUE,"USmam","")</f>
        <v/>
      </c>
      <c r="V27" s="2" t="str">
        <f>IF($O$38=TRUE,"USmam","")</f>
        <v/>
      </c>
      <c r="W27" s="2" t="str">
        <f>IF($O$56=TRUE,"USmam","")</f>
        <v/>
      </c>
      <c r="X27" s="2" t="str">
        <f>IF($O$74=TRUE,"USmam","")</f>
        <v/>
      </c>
    </row>
    <row r="28" spans="1:24" ht="26.1" customHeight="1" x14ac:dyDescent="0.15">
      <c r="A28" s="49" t="s">
        <v>63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T28" s="3" t="s">
        <v>39</v>
      </c>
      <c r="U28" s="2" t="str">
        <f>IF($O$22=TRUE,"MMG","")</f>
        <v/>
      </c>
      <c r="V28" s="2" t="str">
        <f>IF($O$40=TRUE,"MMG","")</f>
        <v/>
      </c>
      <c r="W28" s="2" t="str">
        <f>IF($O$58=TRUE,"MMG","")</f>
        <v/>
      </c>
      <c r="X28" s="2" t="str">
        <f>IF($O$76=TRUE,"MMG","")</f>
        <v/>
      </c>
    </row>
    <row r="29" spans="1:24" ht="9.9499999999999993" customHeight="1" x14ac:dyDescent="0.1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T29" s="3" t="s">
        <v>40</v>
      </c>
      <c r="U29" s="2" t="str">
        <f>IF($G$20=TRUE,"Dent A","")</f>
        <v/>
      </c>
      <c r="V29" s="2" t="str">
        <f>IF($G$38=TRUE,"Dent A","")</f>
        <v/>
      </c>
      <c r="W29" s="2" t="str">
        <f>IF($G$56=TRUE,"Dent A","")</f>
        <v/>
      </c>
      <c r="X29" s="2" t="str">
        <f>IF($G$74=TRUE,"Dent A","")</f>
        <v/>
      </c>
    </row>
    <row r="30" spans="1:24" ht="21.95" customHeight="1" x14ac:dyDescent="0.15">
      <c r="A30" s="28" t="s">
        <v>81</v>
      </c>
      <c r="B30" s="4" t="s">
        <v>51</v>
      </c>
      <c r="C30" s="34"/>
      <c r="D30" s="34"/>
      <c r="E30" s="34"/>
      <c r="F30" s="60"/>
      <c r="G30" s="27" t="s">
        <v>82</v>
      </c>
      <c r="H30" s="27"/>
      <c r="I30" s="70"/>
      <c r="J30" s="70"/>
      <c r="K30" s="70"/>
      <c r="L30" s="70"/>
      <c r="M30" s="70"/>
      <c r="N30" s="71"/>
      <c r="O30" s="71"/>
      <c r="P30" s="71"/>
      <c r="Q30" s="71"/>
      <c r="R30" s="71"/>
      <c r="T30" s="3" t="s">
        <v>41</v>
      </c>
      <c r="U30" s="2" t="str">
        <f>IF($G$21=TRUE,"Dent B","")</f>
        <v/>
      </c>
      <c r="V30" s="2" t="str">
        <f>IF($G$39=TRUE,"Dent B","")</f>
        <v/>
      </c>
      <c r="W30" s="2" t="str">
        <f>IF($G$57=TRUE,"Dent B","")</f>
        <v/>
      </c>
      <c r="X30" s="2" t="str">
        <f>IF($G$75=TRUE,"Dent B","")</f>
        <v/>
      </c>
    </row>
    <row r="31" spans="1:24" ht="21.95" customHeight="1" x14ac:dyDescent="0.15">
      <c r="A31" s="28"/>
      <c r="B31" s="4" t="s">
        <v>52</v>
      </c>
      <c r="C31" s="38"/>
      <c r="D31" s="38"/>
      <c r="E31" s="38"/>
      <c r="F31" s="60"/>
      <c r="G31" s="39" t="s">
        <v>83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T31" s="3" t="s">
        <v>42</v>
      </c>
      <c r="U31" s="2" t="str">
        <f>IF($G$22=TRUE,"Dent C","")</f>
        <v/>
      </c>
      <c r="V31" s="2" t="str">
        <f>IF($G$40=TRUE,"Dent C","")</f>
        <v/>
      </c>
      <c r="W31" s="2" t="str">
        <f>IF($G$58=TRUE,"Dent C","")</f>
        <v/>
      </c>
      <c r="X31" s="2" t="str">
        <f>IF($G$76=TRUE,"Dent C","")</f>
        <v/>
      </c>
    </row>
    <row r="32" spans="1:24" ht="21.95" customHeight="1" x14ac:dyDescent="0.15">
      <c r="A32" s="22" t="s">
        <v>84</v>
      </c>
      <c r="B32" s="36"/>
      <c r="C32" s="36"/>
      <c r="D32" s="24" t="s">
        <v>85</v>
      </c>
      <c r="E32" s="16" t="str">
        <f ca="1">IF(B32="","",DATEDIF(B32,TODAY(),"Y"))</f>
        <v/>
      </c>
      <c r="F32" s="60"/>
      <c r="G32" s="37" t="s">
        <v>58</v>
      </c>
      <c r="H32" s="37"/>
      <c r="I32" s="37"/>
      <c r="J32" s="37"/>
      <c r="K32" s="45"/>
      <c r="L32" s="37" t="s">
        <v>95</v>
      </c>
      <c r="M32" s="37"/>
      <c r="N32" s="45"/>
      <c r="O32" s="37" t="s">
        <v>96</v>
      </c>
      <c r="P32" s="37"/>
      <c r="Q32" s="37"/>
      <c r="R32" s="37"/>
      <c r="T32" s="3" t="s">
        <v>43</v>
      </c>
      <c r="U32" s="2" t="str">
        <f>IF($I$20=TRUE,"Dent Scaling","")</f>
        <v/>
      </c>
      <c r="V32" s="2" t="str">
        <f>IF($I$38=TRUE,"Dent Scaling","")</f>
        <v/>
      </c>
      <c r="W32" s="2" t="str">
        <f>IF($I$56=TRUE,"Dent Scaling","")</f>
        <v/>
      </c>
      <c r="X32" s="2" t="str">
        <f>IF($I$74=TRUE,"Dent Scaling","")</f>
        <v/>
      </c>
    </row>
    <row r="33" spans="1:19" ht="21.95" customHeight="1" x14ac:dyDescent="0.15">
      <c r="A33" s="22" t="s">
        <v>115</v>
      </c>
      <c r="B33" s="34"/>
      <c r="C33" s="34"/>
      <c r="D33" s="21" t="s">
        <v>87</v>
      </c>
      <c r="E33" s="15"/>
      <c r="F33" s="60"/>
      <c r="G33" s="7" t="b">
        <v>0</v>
      </c>
      <c r="H33" s="8" t="s">
        <v>88</v>
      </c>
      <c r="I33" s="7" t="b">
        <v>0</v>
      </c>
      <c r="J33" s="8" t="s">
        <v>26</v>
      </c>
      <c r="K33" s="45"/>
      <c r="L33" s="7" t="b">
        <v>0</v>
      </c>
      <c r="M33" s="8" t="s">
        <v>97</v>
      </c>
      <c r="N33" s="45"/>
      <c r="O33" s="7" t="b">
        <v>0</v>
      </c>
      <c r="P33" s="9" t="s">
        <v>70</v>
      </c>
      <c r="Q33" s="7" t="b">
        <v>0</v>
      </c>
      <c r="R33" s="9" t="s">
        <v>104</v>
      </c>
    </row>
    <row r="34" spans="1:19" ht="21.95" customHeight="1" x14ac:dyDescent="0.15">
      <c r="A34" s="22" t="s">
        <v>110</v>
      </c>
      <c r="B34" s="34"/>
      <c r="C34" s="34"/>
      <c r="D34" s="34"/>
      <c r="E34" s="34"/>
      <c r="F34" s="60"/>
      <c r="G34" s="7" t="b">
        <v>0</v>
      </c>
      <c r="H34" s="8" t="s">
        <v>24</v>
      </c>
      <c r="I34" s="7" t="b">
        <v>0</v>
      </c>
      <c r="J34" s="8" t="s">
        <v>89</v>
      </c>
      <c r="K34" s="45"/>
      <c r="L34" s="7" t="b">
        <v>0</v>
      </c>
      <c r="M34" s="8" t="s">
        <v>98</v>
      </c>
      <c r="N34" s="45"/>
      <c r="O34" s="7" t="b">
        <v>0</v>
      </c>
      <c r="P34" s="9" t="s">
        <v>60</v>
      </c>
      <c r="Q34" s="7" t="b">
        <v>0</v>
      </c>
      <c r="R34" s="9" t="s">
        <v>105</v>
      </c>
    </row>
    <row r="35" spans="1:19" ht="21.95" customHeight="1" x14ac:dyDescent="0.15">
      <c r="A35" s="22" t="s">
        <v>109</v>
      </c>
      <c r="B35" s="34"/>
      <c r="C35" s="34"/>
      <c r="D35" s="34"/>
      <c r="E35" s="34"/>
      <c r="F35" s="60"/>
      <c r="G35" s="7" t="b">
        <v>0</v>
      </c>
      <c r="H35" s="8" t="s">
        <v>25</v>
      </c>
      <c r="I35" s="30"/>
      <c r="J35" s="30"/>
      <c r="K35" s="45"/>
      <c r="L35" s="7" t="b">
        <v>0</v>
      </c>
      <c r="M35" s="8" t="s">
        <v>99</v>
      </c>
      <c r="N35" s="45"/>
      <c r="O35" s="7" t="b">
        <v>0</v>
      </c>
      <c r="P35" s="9" t="s">
        <v>106</v>
      </c>
      <c r="Q35" s="7" t="b">
        <v>0</v>
      </c>
      <c r="R35" s="9" t="s">
        <v>28</v>
      </c>
    </row>
    <row r="36" spans="1:19" ht="9.9499999999999993" customHeight="1" x14ac:dyDescent="0.15">
      <c r="A36" s="27"/>
      <c r="B36" s="27"/>
      <c r="C36" s="27"/>
      <c r="D36" s="27"/>
      <c r="E36" s="27"/>
      <c r="F36" s="60"/>
      <c r="G36" s="42"/>
      <c r="H36" s="42"/>
      <c r="I36" s="42"/>
      <c r="J36" s="42"/>
      <c r="K36" s="45"/>
      <c r="L36" s="44"/>
      <c r="M36" s="44"/>
      <c r="N36" s="45"/>
      <c r="O36" s="46"/>
      <c r="P36" s="46"/>
      <c r="Q36" s="46"/>
      <c r="R36" s="46"/>
    </row>
    <row r="37" spans="1:19" ht="21.95" customHeight="1" x14ac:dyDescent="0.15">
      <c r="A37" s="27" t="s">
        <v>90</v>
      </c>
      <c r="B37" s="27"/>
      <c r="C37" s="27"/>
      <c r="D37" s="27"/>
      <c r="E37" s="5" t="s">
        <v>57</v>
      </c>
      <c r="F37" s="60"/>
      <c r="G37" s="35" t="s">
        <v>91</v>
      </c>
      <c r="H37" s="35"/>
      <c r="I37" s="35"/>
      <c r="J37" s="35"/>
      <c r="K37" s="45"/>
      <c r="L37" s="35" t="s">
        <v>62</v>
      </c>
      <c r="M37" s="35"/>
      <c r="N37" s="45"/>
      <c r="O37" s="35" t="s">
        <v>92</v>
      </c>
      <c r="P37" s="35"/>
      <c r="Q37" s="35"/>
      <c r="R37" s="35"/>
    </row>
    <row r="38" spans="1:19" ht="21.95" customHeight="1" x14ac:dyDescent="0.15">
      <c r="A38" s="5" t="s">
        <v>93</v>
      </c>
      <c r="B38" s="25"/>
      <c r="C38" s="25"/>
      <c r="D38" s="26"/>
      <c r="E38" s="19"/>
      <c r="F38" s="60"/>
      <c r="G38" s="10" t="b">
        <v>0</v>
      </c>
      <c r="H38" s="11" t="s">
        <v>32</v>
      </c>
      <c r="I38" s="10" t="b">
        <v>0</v>
      </c>
      <c r="J38" s="11" t="s">
        <v>33</v>
      </c>
      <c r="K38" s="45"/>
      <c r="L38" s="10" t="b">
        <v>0</v>
      </c>
      <c r="M38" s="11" t="s">
        <v>100</v>
      </c>
      <c r="N38" s="45"/>
      <c r="O38" s="10" t="b">
        <v>0</v>
      </c>
      <c r="P38" s="47" t="s">
        <v>102</v>
      </c>
      <c r="Q38" s="47"/>
      <c r="R38" s="47"/>
    </row>
    <row r="39" spans="1:19" ht="21.95" customHeight="1" x14ac:dyDescent="0.15">
      <c r="A39" s="5" t="s">
        <v>56</v>
      </c>
      <c r="B39" s="25"/>
      <c r="C39" s="25"/>
      <c r="D39" s="26"/>
      <c r="E39" s="20"/>
      <c r="F39" s="60"/>
      <c r="G39" s="10" t="b">
        <v>0</v>
      </c>
      <c r="H39" s="11" t="s">
        <v>34</v>
      </c>
      <c r="I39" s="33"/>
      <c r="J39" s="33"/>
      <c r="K39" s="45"/>
      <c r="L39" s="10" t="b">
        <v>0</v>
      </c>
      <c r="M39" s="11" t="s">
        <v>101</v>
      </c>
      <c r="N39" s="45"/>
      <c r="O39" s="10" t="b">
        <v>0</v>
      </c>
      <c r="P39" s="47" t="s">
        <v>116</v>
      </c>
      <c r="Q39" s="47"/>
      <c r="R39" s="47"/>
    </row>
    <row r="40" spans="1:19" ht="21.95" customHeight="1" x14ac:dyDescent="0.15">
      <c r="A40" s="5" t="s">
        <v>55</v>
      </c>
      <c r="B40" s="40"/>
      <c r="C40" s="40"/>
      <c r="D40" s="41"/>
      <c r="E40" s="20"/>
      <c r="F40" s="60"/>
      <c r="G40" s="10" t="b">
        <v>0</v>
      </c>
      <c r="H40" s="11" t="s">
        <v>35</v>
      </c>
      <c r="I40" s="33"/>
      <c r="J40" s="33"/>
      <c r="K40" s="45"/>
      <c r="L40" s="10" t="b">
        <v>0</v>
      </c>
      <c r="M40" s="11" t="s">
        <v>59</v>
      </c>
      <c r="N40" s="45"/>
      <c r="O40" s="10" t="b">
        <v>0</v>
      </c>
      <c r="P40" s="47" t="s">
        <v>103</v>
      </c>
      <c r="Q40" s="47"/>
      <c r="R40" s="47"/>
    </row>
    <row r="41" spans="1:19" ht="9.9499999999999993" customHeight="1" x14ac:dyDescent="0.15">
      <c r="A41" s="29"/>
      <c r="B41" s="29"/>
      <c r="C41" s="29"/>
      <c r="D41" s="29"/>
      <c r="E41" s="29"/>
      <c r="F41" s="60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</row>
    <row r="42" spans="1:19" ht="21.95" customHeight="1" x14ac:dyDescent="0.15">
      <c r="A42" s="48" t="s">
        <v>61</v>
      </c>
      <c r="B42" s="51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3"/>
      <c r="S42" s="12" t="str">
        <f>_xlfn.XLOOKUP(I30,T2:T7,U2:U7,"")</f>
        <v/>
      </c>
    </row>
    <row r="43" spans="1:19" ht="21.95" customHeight="1" x14ac:dyDescent="0.15">
      <c r="A43" s="48"/>
      <c r="B43" s="54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6"/>
      <c r="S43" s="12" t="str">
        <f>_xlfn.TEXTJOIN("+",TRUE,V10:V32)</f>
        <v/>
      </c>
    </row>
    <row r="44" spans="1:19" ht="21.95" customHeight="1" x14ac:dyDescent="0.15">
      <c r="A44" s="23" t="s">
        <v>78</v>
      </c>
      <c r="B44" s="57" t="str">
        <f>_xlfn.TEXTJOIN("+",TRUE,S42:S43)</f>
        <v/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9"/>
    </row>
    <row r="45" spans="1:19" ht="9.9499999999999993" customHeight="1" x14ac:dyDescent="0.1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</row>
    <row r="46" spans="1:19" ht="26.1" customHeight="1" x14ac:dyDescent="0.15">
      <c r="A46" s="49" t="s">
        <v>64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</row>
    <row r="47" spans="1:19" ht="9.9499999999999993" customHeight="1" x14ac:dyDescent="0.1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</row>
    <row r="48" spans="1:19" ht="21.95" customHeight="1" x14ac:dyDescent="0.15">
      <c r="A48" s="28" t="s">
        <v>81</v>
      </c>
      <c r="B48" s="4" t="s">
        <v>51</v>
      </c>
      <c r="C48" s="34"/>
      <c r="D48" s="34"/>
      <c r="E48" s="34"/>
      <c r="F48" s="60"/>
      <c r="G48" s="27" t="s">
        <v>82</v>
      </c>
      <c r="H48" s="27"/>
      <c r="I48" s="70"/>
      <c r="J48" s="70"/>
      <c r="K48" s="70"/>
      <c r="L48" s="70"/>
      <c r="M48" s="70"/>
      <c r="N48" s="71"/>
      <c r="O48" s="71"/>
      <c r="P48" s="71"/>
      <c r="Q48" s="71"/>
      <c r="R48" s="71"/>
    </row>
    <row r="49" spans="1:19" ht="21.95" customHeight="1" x14ac:dyDescent="0.15">
      <c r="A49" s="28"/>
      <c r="B49" s="4" t="s">
        <v>52</v>
      </c>
      <c r="C49" s="38"/>
      <c r="D49" s="38"/>
      <c r="E49" s="38"/>
      <c r="F49" s="60"/>
      <c r="G49" s="39" t="s">
        <v>83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</row>
    <row r="50" spans="1:19" ht="21.95" customHeight="1" x14ac:dyDescent="0.15">
      <c r="A50" s="22" t="s">
        <v>84</v>
      </c>
      <c r="B50" s="36"/>
      <c r="C50" s="36"/>
      <c r="D50" s="24" t="s">
        <v>85</v>
      </c>
      <c r="E50" s="16" t="str">
        <f ca="1">IF(B50="","",DATEDIF(B50,TODAY(),"Y"))</f>
        <v/>
      </c>
      <c r="F50" s="60"/>
      <c r="G50" s="37" t="s">
        <v>58</v>
      </c>
      <c r="H50" s="37"/>
      <c r="I50" s="37"/>
      <c r="J50" s="37"/>
      <c r="K50" s="45"/>
      <c r="L50" s="37" t="s">
        <v>95</v>
      </c>
      <c r="M50" s="37"/>
      <c r="N50" s="45"/>
      <c r="O50" s="37" t="s">
        <v>96</v>
      </c>
      <c r="P50" s="37"/>
      <c r="Q50" s="37"/>
      <c r="R50" s="37"/>
    </row>
    <row r="51" spans="1:19" ht="21.95" customHeight="1" x14ac:dyDescent="0.15">
      <c r="A51" s="22" t="s">
        <v>86</v>
      </c>
      <c r="B51" s="34"/>
      <c r="C51" s="34"/>
      <c r="D51" s="21" t="s">
        <v>87</v>
      </c>
      <c r="E51" s="15"/>
      <c r="F51" s="60"/>
      <c r="G51" s="7" t="b">
        <v>0</v>
      </c>
      <c r="H51" s="8" t="s">
        <v>88</v>
      </c>
      <c r="I51" s="7" t="b">
        <v>0</v>
      </c>
      <c r="J51" s="8" t="s">
        <v>26</v>
      </c>
      <c r="K51" s="45"/>
      <c r="L51" s="7" t="b">
        <v>0</v>
      </c>
      <c r="M51" s="8" t="s">
        <v>97</v>
      </c>
      <c r="N51" s="45"/>
      <c r="O51" s="7" t="b">
        <v>0</v>
      </c>
      <c r="P51" s="9" t="s">
        <v>70</v>
      </c>
      <c r="Q51" s="7" t="b">
        <v>0</v>
      </c>
      <c r="R51" s="9" t="s">
        <v>104</v>
      </c>
    </row>
    <row r="52" spans="1:19" ht="21.95" customHeight="1" x14ac:dyDescent="0.15">
      <c r="A52" s="22" t="s">
        <v>110</v>
      </c>
      <c r="B52" s="34"/>
      <c r="C52" s="34"/>
      <c r="D52" s="34"/>
      <c r="E52" s="34"/>
      <c r="F52" s="60"/>
      <c r="G52" s="7" t="b">
        <v>0</v>
      </c>
      <c r="H52" s="8" t="s">
        <v>24</v>
      </c>
      <c r="I52" s="7" t="b">
        <v>0</v>
      </c>
      <c r="J52" s="8" t="s">
        <v>89</v>
      </c>
      <c r="K52" s="45"/>
      <c r="L52" s="7" t="b">
        <v>0</v>
      </c>
      <c r="M52" s="8" t="s">
        <v>98</v>
      </c>
      <c r="N52" s="45"/>
      <c r="O52" s="7" t="b">
        <v>0</v>
      </c>
      <c r="P52" s="9" t="s">
        <v>60</v>
      </c>
      <c r="Q52" s="7" t="b">
        <v>0</v>
      </c>
      <c r="R52" s="9" t="s">
        <v>105</v>
      </c>
    </row>
    <row r="53" spans="1:19" ht="21.95" customHeight="1" x14ac:dyDescent="0.15">
      <c r="A53" s="22" t="s">
        <v>109</v>
      </c>
      <c r="B53" s="34"/>
      <c r="C53" s="34"/>
      <c r="D53" s="34"/>
      <c r="E53" s="34"/>
      <c r="F53" s="60"/>
      <c r="G53" s="7" t="b">
        <v>0</v>
      </c>
      <c r="H53" s="8" t="s">
        <v>25</v>
      </c>
      <c r="I53" s="30"/>
      <c r="J53" s="30"/>
      <c r="K53" s="45"/>
      <c r="L53" s="7" t="b">
        <v>0</v>
      </c>
      <c r="M53" s="8" t="s">
        <v>99</v>
      </c>
      <c r="N53" s="45"/>
      <c r="O53" s="7" t="b">
        <v>0</v>
      </c>
      <c r="P53" s="9" t="s">
        <v>106</v>
      </c>
      <c r="Q53" s="7" t="b">
        <v>0</v>
      </c>
      <c r="R53" s="9" t="s">
        <v>28</v>
      </c>
    </row>
    <row r="54" spans="1:19" ht="9.9499999999999993" customHeight="1" x14ac:dyDescent="0.15">
      <c r="A54" s="27"/>
      <c r="B54" s="27"/>
      <c r="C54" s="27"/>
      <c r="D54" s="27"/>
      <c r="E54" s="27"/>
      <c r="F54" s="60"/>
      <c r="G54" s="42"/>
      <c r="H54" s="42"/>
      <c r="I54" s="42"/>
      <c r="J54" s="42"/>
      <c r="K54" s="45"/>
      <c r="L54" s="44"/>
      <c r="M54" s="44"/>
      <c r="N54" s="45"/>
      <c r="O54" s="46"/>
      <c r="P54" s="46"/>
      <c r="Q54" s="46"/>
      <c r="R54" s="46"/>
    </row>
    <row r="55" spans="1:19" ht="21.95" customHeight="1" x14ac:dyDescent="0.15">
      <c r="A55" s="27" t="s">
        <v>90</v>
      </c>
      <c r="B55" s="27"/>
      <c r="C55" s="27"/>
      <c r="D55" s="27"/>
      <c r="E55" s="5" t="s">
        <v>57</v>
      </c>
      <c r="F55" s="60"/>
      <c r="G55" s="35" t="s">
        <v>91</v>
      </c>
      <c r="H55" s="35"/>
      <c r="I55" s="35"/>
      <c r="J55" s="35"/>
      <c r="K55" s="45"/>
      <c r="L55" s="35" t="s">
        <v>62</v>
      </c>
      <c r="M55" s="35"/>
      <c r="N55" s="45"/>
      <c r="O55" s="35" t="s">
        <v>92</v>
      </c>
      <c r="P55" s="35"/>
      <c r="Q55" s="35"/>
      <c r="R55" s="35"/>
    </row>
    <row r="56" spans="1:19" ht="21.95" customHeight="1" x14ac:dyDescent="0.15">
      <c r="A56" s="5" t="s">
        <v>93</v>
      </c>
      <c r="B56" s="25"/>
      <c r="C56" s="25"/>
      <c r="D56" s="26"/>
      <c r="E56" s="19"/>
      <c r="F56" s="60"/>
      <c r="G56" s="10" t="b">
        <v>0</v>
      </c>
      <c r="H56" s="11" t="s">
        <v>32</v>
      </c>
      <c r="I56" s="10" t="b">
        <v>0</v>
      </c>
      <c r="J56" s="11" t="s">
        <v>33</v>
      </c>
      <c r="K56" s="45"/>
      <c r="L56" s="10" t="b">
        <v>0</v>
      </c>
      <c r="M56" s="11" t="s">
        <v>100</v>
      </c>
      <c r="N56" s="45"/>
      <c r="O56" s="10" t="b">
        <v>0</v>
      </c>
      <c r="P56" s="47" t="s">
        <v>102</v>
      </c>
      <c r="Q56" s="47"/>
      <c r="R56" s="47"/>
    </row>
    <row r="57" spans="1:19" ht="21.95" customHeight="1" x14ac:dyDescent="0.15">
      <c r="A57" s="5" t="s">
        <v>56</v>
      </c>
      <c r="B57" s="25"/>
      <c r="C57" s="25"/>
      <c r="D57" s="26"/>
      <c r="E57" s="20"/>
      <c r="F57" s="60"/>
      <c r="G57" s="10" t="b">
        <v>0</v>
      </c>
      <c r="H57" s="11" t="s">
        <v>34</v>
      </c>
      <c r="I57" s="33"/>
      <c r="J57" s="33"/>
      <c r="K57" s="45"/>
      <c r="L57" s="10" t="b">
        <v>0</v>
      </c>
      <c r="M57" s="11" t="s">
        <v>101</v>
      </c>
      <c r="N57" s="45"/>
      <c r="O57" s="10" t="b">
        <v>0</v>
      </c>
      <c r="P57" s="47" t="s">
        <v>116</v>
      </c>
      <c r="Q57" s="47"/>
      <c r="R57" s="47"/>
    </row>
    <row r="58" spans="1:19" ht="21.95" customHeight="1" x14ac:dyDescent="0.15">
      <c r="A58" s="5" t="s">
        <v>55</v>
      </c>
      <c r="B58" s="40"/>
      <c r="C58" s="40"/>
      <c r="D58" s="41"/>
      <c r="E58" s="20"/>
      <c r="F58" s="60"/>
      <c r="G58" s="10" t="b">
        <v>0</v>
      </c>
      <c r="H58" s="11" t="s">
        <v>35</v>
      </c>
      <c r="I58" s="33"/>
      <c r="J58" s="33"/>
      <c r="K58" s="45"/>
      <c r="L58" s="10" t="b">
        <v>0</v>
      </c>
      <c r="M58" s="11" t="s">
        <v>59</v>
      </c>
      <c r="N58" s="45"/>
      <c r="O58" s="10" t="b">
        <v>0</v>
      </c>
      <c r="P58" s="47" t="s">
        <v>103</v>
      </c>
      <c r="Q58" s="47"/>
      <c r="R58" s="47"/>
    </row>
    <row r="59" spans="1:19" ht="9.9499999999999993" customHeight="1" x14ac:dyDescent="0.15">
      <c r="A59" s="29"/>
      <c r="B59" s="29"/>
      <c r="C59" s="29"/>
      <c r="D59" s="29"/>
      <c r="E59" s="29"/>
      <c r="F59" s="60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</row>
    <row r="60" spans="1:19" ht="21.95" customHeight="1" x14ac:dyDescent="0.15">
      <c r="A60" s="48" t="s">
        <v>61</v>
      </c>
      <c r="B60" s="51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3"/>
      <c r="S60" s="12" t="str">
        <f>_xlfn.XLOOKUP(I48,T2:T7,U2:U7,"")</f>
        <v/>
      </c>
    </row>
    <row r="61" spans="1:19" ht="21.95" customHeight="1" x14ac:dyDescent="0.15">
      <c r="A61" s="48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6"/>
      <c r="S61" s="12" t="str">
        <f>_xlfn.TEXTJOIN("+",TRUE,W10:W32)</f>
        <v/>
      </c>
    </row>
    <row r="62" spans="1:19" ht="21.95" customHeight="1" x14ac:dyDescent="0.15">
      <c r="A62" s="23" t="s">
        <v>78</v>
      </c>
      <c r="B62" s="57" t="str">
        <f>_xlfn.TEXTJOIN("+",TRUE,S60:S61)</f>
        <v/>
      </c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9"/>
    </row>
    <row r="63" spans="1:19" ht="9.9499999999999993" customHeight="1" x14ac:dyDescent="0.15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</row>
    <row r="64" spans="1:19" ht="26.1" customHeight="1" x14ac:dyDescent="0.15">
      <c r="A64" s="49" t="s">
        <v>65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</row>
    <row r="65" spans="1:19" ht="9.9499999999999993" customHeight="1" x14ac:dyDescent="0.1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</row>
    <row r="66" spans="1:19" ht="21.95" customHeight="1" x14ac:dyDescent="0.15">
      <c r="A66" s="28" t="s">
        <v>81</v>
      </c>
      <c r="B66" s="4" t="s">
        <v>51</v>
      </c>
      <c r="C66" s="34"/>
      <c r="D66" s="34"/>
      <c r="E66" s="34"/>
      <c r="F66" s="60"/>
      <c r="G66" s="27" t="s">
        <v>82</v>
      </c>
      <c r="H66" s="27"/>
      <c r="I66" s="70"/>
      <c r="J66" s="70"/>
      <c r="K66" s="70"/>
      <c r="L66" s="70"/>
      <c r="M66" s="70"/>
      <c r="N66" s="71"/>
      <c r="O66" s="71"/>
      <c r="P66" s="71"/>
      <c r="Q66" s="71"/>
      <c r="R66" s="71"/>
    </row>
    <row r="67" spans="1:19" ht="21.95" customHeight="1" x14ac:dyDescent="0.15">
      <c r="A67" s="28"/>
      <c r="B67" s="4" t="s">
        <v>52</v>
      </c>
      <c r="C67" s="38"/>
      <c r="D67" s="38"/>
      <c r="E67" s="38"/>
      <c r="F67" s="60"/>
      <c r="G67" s="39" t="s">
        <v>83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</row>
    <row r="68" spans="1:19" ht="21.95" customHeight="1" x14ac:dyDescent="0.15">
      <c r="A68" s="22" t="s">
        <v>84</v>
      </c>
      <c r="B68" s="36"/>
      <c r="C68" s="36"/>
      <c r="D68" s="24" t="s">
        <v>85</v>
      </c>
      <c r="E68" s="16" t="str">
        <f ca="1">IF(B68="","",DATEDIF(B68,TODAY(),"Y"))</f>
        <v/>
      </c>
      <c r="F68" s="60"/>
      <c r="G68" s="37" t="s">
        <v>58</v>
      </c>
      <c r="H68" s="37"/>
      <c r="I68" s="37"/>
      <c r="J68" s="37"/>
      <c r="K68" s="45"/>
      <c r="L68" s="37" t="s">
        <v>95</v>
      </c>
      <c r="M68" s="37"/>
      <c r="N68" s="45"/>
      <c r="O68" s="37" t="s">
        <v>96</v>
      </c>
      <c r="P68" s="37"/>
      <c r="Q68" s="37"/>
      <c r="R68" s="37"/>
    </row>
    <row r="69" spans="1:19" ht="21.95" customHeight="1" x14ac:dyDescent="0.15">
      <c r="A69" s="22" t="s">
        <v>86</v>
      </c>
      <c r="B69" s="34"/>
      <c r="C69" s="34"/>
      <c r="D69" s="21" t="s">
        <v>87</v>
      </c>
      <c r="E69" s="15"/>
      <c r="F69" s="60"/>
      <c r="G69" s="7" t="b">
        <v>0</v>
      </c>
      <c r="H69" s="8" t="s">
        <v>88</v>
      </c>
      <c r="I69" s="7" t="b">
        <v>0</v>
      </c>
      <c r="J69" s="8" t="s">
        <v>26</v>
      </c>
      <c r="K69" s="45"/>
      <c r="L69" s="7" t="b">
        <v>0</v>
      </c>
      <c r="M69" s="8" t="s">
        <v>97</v>
      </c>
      <c r="N69" s="45"/>
      <c r="O69" s="7" t="b">
        <v>0</v>
      </c>
      <c r="P69" s="9" t="s">
        <v>70</v>
      </c>
      <c r="Q69" s="7" t="b">
        <v>0</v>
      </c>
      <c r="R69" s="9" t="s">
        <v>104</v>
      </c>
    </row>
    <row r="70" spans="1:19" ht="21.95" customHeight="1" x14ac:dyDescent="0.15">
      <c r="A70" s="22" t="s">
        <v>110</v>
      </c>
      <c r="B70" s="34"/>
      <c r="C70" s="34"/>
      <c r="D70" s="34"/>
      <c r="E70" s="34"/>
      <c r="F70" s="60"/>
      <c r="G70" s="7" t="b">
        <v>0</v>
      </c>
      <c r="H70" s="8" t="s">
        <v>24</v>
      </c>
      <c r="I70" s="7" t="b">
        <v>0</v>
      </c>
      <c r="J70" s="8" t="s">
        <v>89</v>
      </c>
      <c r="K70" s="45"/>
      <c r="L70" s="7" t="b">
        <v>0</v>
      </c>
      <c r="M70" s="8" t="s">
        <v>98</v>
      </c>
      <c r="N70" s="45"/>
      <c r="O70" s="7" t="b">
        <v>0</v>
      </c>
      <c r="P70" s="9" t="s">
        <v>60</v>
      </c>
      <c r="Q70" s="7" t="b">
        <v>0</v>
      </c>
      <c r="R70" s="9" t="s">
        <v>105</v>
      </c>
    </row>
    <row r="71" spans="1:19" ht="21.95" customHeight="1" x14ac:dyDescent="0.15">
      <c r="A71" s="22" t="s">
        <v>109</v>
      </c>
      <c r="B71" s="34"/>
      <c r="C71" s="34"/>
      <c r="D71" s="34"/>
      <c r="E71" s="34"/>
      <c r="F71" s="60"/>
      <c r="G71" s="7" t="b">
        <v>0</v>
      </c>
      <c r="H71" s="8" t="s">
        <v>25</v>
      </c>
      <c r="I71" s="30"/>
      <c r="J71" s="30"/>
      <c r="K71" s="45"/>
      <c r="L71" s="7" t="b">
        <v>0</v>
      </c>
      <c r="M71" s="8" t="s">
        <v>99</v>
      </c>
      <c r="N71" s="45"/>
      <c r="O71" s="7" t="b">
        <v>0</v>
      </c>
      <c r="P71" s="9" t="s">
        <v>106</v>
      </c>
      <c r="Q71" s="7" t="b">
        <v>0</v>
      </c>
      <c r="R71" s="9" t="s">
        <v>28</v>
      </c>
    </row>
    <row r="72" spans="1:19" ht="9.9499999999999993" customHeight="1" x14ac:dyDescent="0.15">
      <c r="A72" s="27"/>
      <c r="B72" s="27"/>
      <c r="C72" s="27"/>
      <c r="D72" s="27"/>
      <c r="E72" s="27"/>
      <c r="F72" s="60"/>
      <c r="G72" s="42"/>
      <c r="H72" s="42"/>
      <c r="I72" s="42"/>
      <c r="J72" s="42"/>
      <c r="K72" s="45"/>
      <c r="L72" s="44"/>
      <c r="M72" s="44"/>
      <c r="N72" s="45"/>
      <c r="O72" s="46"/>
      <c r="P72" s="46"/>
      <c r="Q72" s="46"/>
      <c r="R72" s="46"/>
    </row>
    <row r="73" spans="1:19" ht="21.95" customHeight="1" x14ac:dyDescent="0.15">
      <c r="A73" s="27" t="s">
        <v>90</v>
      </c>
      <c r="B73" s="27"/>
      <c r="C73" s="27"/>
      <c r="D73" s="27"/>
      <c r="E73" s="5" t="s">
        <v>57</v>
      </c>
      <c r="F73" s="60"/>
      <c r="G73" s="35" t="s">
        <v>91</v>
      </c>
      <c r="H73" s="35"/>
      <c r="I73" s="35"/>
      <c r="J73" s="35"/>
      <c r="K73" s="45"/>
      <c r="L73" s="35" t="s">
        <v>62</v>
      </c>
      <c r="M73" s="35"/>
      <c r="N73" s="45"/>
      <c r="O73" s="35" t="s">
        <v>92</v>
      </c>
      <c r="P73" s="35"/>
      <c r="Q73" s="35"/>
      <c r="R73" s="35"/>
    </row>
    <row r="74" spans="1:19" ht="21.95" customHeight="1" x14ac:dyDescent="0.15">
      <c r="A74" s="5" t="s">
        <v>93</v>
      </c>
      <c r="B74" s="25"/>
      <c r="C74" s="25"/>
      <c r="D74" s="26"/>
      <c r="E74" s="19"/>
      <c r="F74" s="60"/>
      <c r="G74" s="10" t="b">
        <v>0</v>
      </c>
      <c r="H74" s="11" t="s">
        <v>32</v>
      </c>
      <c r="I74" s="10" t="b">
        <v>0</v>
      </c>
      <c r="J74" s="11" t="s">
        <v>33</v>
      </c>
      <c r="K74" s="45"/>
      <c r="L74" s="10" t="b">
        <v>0</v>
      </c>
      <c r="M74" s="11" t="s">
        <v>100</v>
      </c>
      <c r="N74" s="45"/>
      <c r="O74" s="10" t="b">
        <v>0</v>
      </c>
      <c r="P74" s="47" t="s">
        <v>102</v>
      </c>
      <c r="Q74" s="47"/>
      <c r="R74" s="47"/>
    </row>
    <row r="75" spans="1:19" ht="21.95" customHeight="1" x14ac:dyDescent="0.15">
      <c r="A75" s="5" t="s">
        <v>56</v>
      </c>
      <c r="B75" s="25"/>
      <c r="C75" s="25"/>
      <c r="D75" s="26"/>
      <c r="E75" s="20"/>
      <c r="F75" s="60"/>
      <c r="G75" s="10" t="b">
        <v>0</v>
      </c>
      <c r="H75" s="11" t="s">
        <v>34</v>
      </c>
      <c r="I75" s="33"/>
      <c r="J75" s="33"/>
      <c r="K75" s="45"/>
      <c r="L75" s="10" t="b">
        <v>0</v>
      </c>
      <c r="M75" s="11" t="s">
        <v>101</v>
      </c>
      <c r="N75" s="45"/>
      <c r="O75" s="10" t="b">
        <v>0</v>
      </c>
      <c r="P75" s="47" t="s">
        <v>116</v>
      </c>
      <c r="Q75" s="47"/>
      <c r="R75" s="47"/>
    </row>
    <row r="76" spans="1:19" ht="21.95" customHeight="1" x14ac:dyDescent="0.15">
      <c r="A76" s="5" t="s">
        <v>55</v>
      </c>
      <c r="B76" s="40"/>
      <c r="C76" s="40"/>
      <c r="D76" s="41"/>
      <c r="E76" s="20"/>
      <c r="F76" s="60"/>
      <c r="G76" s="10" t="b">
        <v>0</v>
      </c>
      <c r="H76" s="11" t="s">
        <v>35</v>
      </c>
      <c r="I76" s="33"/>
      <c r="J76" s="33"/>
      <c r="K76" s="45"/>
      <c r="L76" s="10" t="b">
        <v>0</v>
      </c>
      <c r="M76" s="11" t="s">
        <v>59</v>
      </c>
      <c r="N76" s="45"/>
      <c r="O76" s="10" t="b">
        <v>0</v>
      </c>
      <c r="P76" s="47" t="s">
        <v>103</v>
      </c>
      <c r="Q76" s="47"/>
      <c r="R76" s="47"/>
    </row>
    <row r="77" spans="1:19" ht="9.9499999999999993" customHeight="1" x14ac:dyDescent="0.15">
      <c r="A77" s="29"/>
      <c r="B77" s="29"/>
      <c r="C77" s="29"/>
      <c r="D77" s="29"/>
      <c r="E77" s="29"/>
      <c r="F77" s="60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</row>
    <row r="78" spans="1:19" ht="21.95" customHeight="1" x14ac:dyDescent="0.15">
      <c r="A78" s="48" t="s">
        <v>61</v>
      </c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3"/>
      <c r="S78" s="12" t="str">
        <f>_xlfn.XLOOKUP(I66,T2:T7,U2:U7,"")</f>
        <v/>
      </c>
    </row>
    <row r="79" spans="1:19" ht="21.95" customHeight="1" x14ac:dyDescent="0.15">
      <c r="A79" s="48"/>
      <c r="B79" s="54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6"/>
      <c r="S79" s="12" t="str">
        <f>_xlfn.TEXTJOIN("+",TRUE,X10:X32)</f>
        <v/>
      </c>
    </row>
    <row r="80" spans="1:19" ht="21.95" customHeight="1" x14ac:dyDescent="0.15">
      <c r="A80" s="23" t="s">
        <v>78</v>
      </c>
      <c r="B80" s="57" t="str">
        <f>_xlfn.TEXTJOIN("+",TRUE,S78:S79)</f>
        <v/>
      </c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9"/>
    </row>
    <row r="81" spans="1:18" ht="20.100000000000001" customHeight="1" x14ac:dyDescent="0.15">
      <c r="A81" s="6"/>
      <c r="B81" s="13"/>
      <c r="C81" s="13"/>
      <c r="D81" s="13"/>
      <c r="E81" s="13"/>
      <c r="F81" s="13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</row>
    <row r="82" spans="1:18" ht="20.100000000000001" customHeight="1" x14ac:dyDescent="0.15"/>
  </sheetData>
  <sheetProtection algorithmName="SHA-512" hashValue="1gG8leL7fRmNM1ltVfPZxFp1t4Cfzsh8wHOIyFEVwULKdc0PPFZUrUcwv9Sd8CQLY5RSBYP58lWMcgNieS9GVg==" saltValue="FRGRpb6jujgZmxJPd/BnVg==" spinCount="100000" sheet="1" objects="1" scenarios="1"/>
  <mergeCells count="185">
    <mergeCell ref="L68:M68"/>
    <mergeCell ref="B51:C51"/>
    <mergeCell ref="B71:E71"/>
    <mergeCell ref="O68:R68"/>
    <mergeCell ref="B52:E52"/>
    <mergeCell ref="B80:R80"/>
    <mergeCell ref="I30:M30"/>
    <mergeCell ref="N30:R30"/>
    <mergeCell ref="I48:M48"/>
    <mergeCell ref="N48:R48"/>
    <mergeCell ref="I66:M66"/>
    <mergeCell ref="N66:R66"/>
    <mergeCell ref="B44:R44"/>
    <mergeCell ref="F30:F41"/>
    <mergeCell ref="P38:R38"/>
    <mergeCell ref="P39:R39"/>
    <mergeCell ref="P40:R40"/>
    <mergeCell ref="A42:A43"/>
    <mergeCell ref="A3:J3"/>
    <mergeCell ref="A10:R10"/>
    <mergeCell ref="A28:R28"/>
    <mergeCell ref="A6:A7"/>
    <mergeCell ref="A78:A79"/>
    <mergeCell ref="F48:F59"/>
    <mergeCell ref="B60:R61"/>
    <mergeCell ref="B62:R62"/>
    <mergeCell ref="F66:F77"/>
    <mergeCell ref="B78:R79"/>
    <mergeCell ref="A64:R64"/>
    <mergeCell ref="P56:R56"/>
    <mergeCell ref="P57:R57"/>
    <mergeCell ref="P58:R58"/>
    <mergeCell ref="O50:R50"/>
    <mergeCell ref="O55:R55"/>
    <mergeCell ref="B70:E70"/>
    <mergeCell ref="B50:C50"/>
    <mergeCell ref="G50:J50"/>
    <mergeCell ref="L50:M50"/>
    <mergeCell ref="G67:R67"/>
    <mergeCell ref="B68:C68"/>
    <mergeCell ref="G68:J68"/>
    <mergeCell ref="A1:R1"/>
    <mergeCell ref="C30:E30"/>
    <mergeCell ref="G30:H30"/>
    <mergeCell ref="B4:C4"/>
    <mergeCell ref="M2:R2"/>
    <mergeCell ref="G13:R13"/>
    <mergeCell ref="L14:M14"/>
    <mergeCell ref="G14:J14"/>
    <mergeCell ref="L19:M19"/>
    <mergeCell ref="G19:J19"/>
    <mergeCell ref="B20:D20"/>
    <mergeCell ref="B21:D21"/>
    <mergeCell ref="B16:E16"/>
    <mergeCell ref="B17:E17"/>
    <mergeCell ref="C12:E12"/>
    <mergeCell ref="C13:E13"/>
    <mergeCell ref="L5:R5"/>
    <mergeCell ref="L6:R6"/>
    <mergeCell ref="L7:R7"/>
    <mergeCell ref="I12:M12"/>
    <mergeCell ref="N12:R12"/>
    <mergeCell ref="L8:R8"/>
    <mergeCell ref="K3:K8"/>
    <mergeCell ref="P20:R20"/>
    <mergeCell ref="A2:L2"/>
    <mergeCell ref="N4:R4"/>
    <mergeCell ref="C49:E49"/>
    <mergeCell ref="L3:R3"/>
    <mergeCell ref="L4:M4"/>
    <mergeCell ref="B5:J5"/>
    <mergeCell ref="B8:D8"/>
    <mergeCell ref="F8:J8"/>
    <mergeCell ref="B14:C14"/>
    <mergeCell ref="B15:C15"/>
    <mergeCell ref="O14:R14"/>
    <mergeCell ref="B6:J6"/>
    <mergeCell ref="A29:R29"/>
    <mergeCell ref="N32:N40"/>
    <mergeCell ref="G36:J36"/>
    <mergeCell ref="L36:M36"/>
    <mergeCell ref="O36:R36"/>
    <mergeCell ref="I35:J35"/>
    <mergeCell ref="B7:J7"/>
    <mergeCell ref="A9:R9"/>
    <mergeCell ref="A12:A13"/>
    <mergeCell ref="A23:E23"/>
    <mergeCell ref="A27:R27"/>
    <mergeCell ref="G23:R23"/>
    <mergeCell ref="O32:R32"/>
    <mergeCell ref="O37:R37"/>
    <mergeCell ref="B24:R25"/>
    <mergeCell ref="B26:R26"/>
    <mergeCell ref="F12:F23"/>
    <mergeCell ref="A36:E36"/>
    <mergeCell ref="A41:E41"/>
    <mergeCell ref="G41:R41"/>
    <mergeCell ref="K32:K40"/>
    <mergeCell ref="I17:J17"/>
    <mergeCell ref="G18:J18"/>
    <mergeCell ref="K14:K22"/>
    <mergeCell ref="N14:N22"/>
    <mergeCell ref="I21:J22"/>
    <mergeCell ref="L18:M18"/>
    <mergeCell ref="O18:R18"/>
    <mergeCell ref="B22:D22"/>
    <mergeCell ref="O19:R19"/>
    <mergeCell ref="A24:A25"/>
    <mergeCell ref="B34:E34"/>
    <mergeCell ref="P21:R21"/>
    <mergeCell ref="P22:R22"/>
    <mergeCell ref="A19:D19"/>
    <mergeCell ref="G12:H12"/>
    <mergeCell ref="C67:E67"/>
    <mergeCell ref="C66:E66"/>
    <mergeCell ref="G66:H66"/>
    <mergeCell ref="A60:A61"/>
    <mergeCell ref="A46:R46"/>
    <mergeCell ref="B38:D38"/>
    <mergeCell ref="B39:D39"/>
    <mergeCell ref="O73:R73"/>
    <mergeCell ref="G55:J55"/>
    <mergeCell ref="L55:M55"/>
    <mergeCell ref="G73:J73"/>
    <mergeCell ref="L73:M73"/>
    <mergeCell ref="A73:D73"/>
    <mergeCell ref="B57:D57"/>
    <mergeCell ref="A45:R45"/>
    <mergeCell ref="A63:R63"/>
    <mergeCell ref="A54:E54"/>
    <mergeCell ref="C48:E48"/>
    <mergeCell ref="G48:H48"/>
    <mergeCell ref="A66:A67"/>
    <mergeCell ref="A72:E72"/>
    <mergeCell ref="G49:R49"/>
    <mergeCell ref="B58:D58"/>
    <mergeCell ref="B42:R43"/>
    <mergeCell ref="A65:R65"/>
    <mergeCell ref="G54:J54"/>
    <mergeCell ref="G59:R59"/>
    <mergeCell ref="L54:M54"/>
    <mergeCell ref="K50:K58"/>
    <mergeCell ref="B69:C69"/>
    <mergeCell ref="A77:E77"/>
    <mergeCell ref="G72:J72"/>
    <mergeCell ref="G77:R77"/>
    <mergeCell ref="K68:K76"/>
    <mergeCell ref="N68:N76"/>
    <mergeCell ref="L72:M72"/>
    <mergeCell ref="I71:J71"/>
    <mergeCell ref="I75:J76"/>
    <mergeCell ref="O72:R72"/>
    <mergeCell ref="P74:R74"/>
    <mergeCell ref="P75:R75"/>
    <mergeCell ref="P76:R76"/>
    <mergeCell ref="B75:D75"/>
    <mergeCell ref="B76:D76"/>
    <mergeCell ref="B74:D74"/>
    <mergeCell ref="I57:J58"/>
    <mergeCell ref="N50:N58"/>
    <mergeCell ref="O54:R54"/>
    <mergeCell ref="B56:D56"/>
    <mergeCell ref="A55:D55"/>
    <mergeCell ref="A48:A49"/>
    <mergeCell ref="A59:E59"/>
    <mergeCell ref="I53:J53"/>
    <mergeCell ref="H4:J4"/>
    <mergeCell ref="D4:G4"/>
    <mergeCell ref="A30:A31"/>
    <mergeCell ref="A47:R47"/>
    <mergeCell ref="I39:J40"/>
    <mergeCell ref="B35:E35"/>
    <mergeCell ref="G37:J37"/>
    <mergeCell ref="L37:M37"/>
    <mergeCell ref="B32:C32"/>
    <mergeCell ref="A37:D37"/>
    <mergeCell ref="G32:J32"/>
    <mergeCell ref="L32:M32"/>
    <mergeCell ref="B33:C33"/>
    <mergeCell ref="C31:E31"/>
    <mergeCell ref="G31:R31"/>
    <mergeCell ref="B40:D40"/>
    <mergeCell ref="B53:E53"/>
    <mergeCell ref="A11:R11"/>
    <mergeCell ref="A18:E18"/>
  </mergeCells>
  <phoneticPr fontId="1"/>
  <conditionalFormatting sqref="B8">
    <cfRule type="expression" dxfId="11" priority="6">
      <formula>AND($B$4="保険請求", $B$8="")</formula>
    </cfRule>
  </conditionalFormatting>
  <conditionalFormatting sqref="B5:J5">
    <cfRule type="expression" dxfId="10" priority="3">
      <formula>AND($B$4="会社請求", $B$5="")</formula>
    </cfRule>
  </conditionalFormatting>
  <conditionalFormatting sqref="B6:J7">
    <cfRule type="expression" dxfId="9" priority="2">
      <formula>AND($B$4="会社請求", $B$6="")</formula>
    </cfRule>
  </conditionalFormatting>
  <conditionalFormatting sqref="F8:J8">
    <cfRule type="expression" dxfId="8" priority="1">
      <formula>AND($B$4="保険請求", $F$8="")</formula>
    </cfRule>
  </conditionalFormatting>
  <conditionalFormatting sqref="G15:H17 L15:M17 O15:P17 I16:J16">
    <cfRule type="expression" dxfId="7" priority="15">
      <formula>$I$12="エグゼクティブコース"</formula>
    </cfRule>
  </conditionalFormatting>
  <conditionalFormatting sqref="G33:H35 L33:M35 O33:P35 I34:J34">
    <cfRule type="expression" dxfId="6" priority="14">
      <formula>$I$30="エグゼクティブコース"</formula>
    </cfRule>
  </conditionalFormatting>
  <conditionalFormatting sqref="G51:H53 L51:M53 O51:P53 I52:J52">
    <cfRule type="expression" dxfId="5" priority="13">
      <formula>$I$48="エグゼクティブコース"</formula>
    </cfRule>
  </conditionalFormatting>
  <conditionalFormatting sqref="G69:H71 L69:M71 O69:P71 I70:J70">
    <cfRule type="expression" dxfId="4" priority="12">
      <formula>$I$66="エグゼクティブコース"</formula>
    </cfRule>
  </conditionalFormatting>
  <conditionalFormatting sqref="O15:P15 L15:M16">
    <cfRule type="expression" dxfId="3" priority="11">
      <formula>$I$12="スタンダードコース"</formula>
    </cfRule>
  </conditionalFormatting>
  <conditionalFormatting sqref="O33:P33 L33:M34">
    <cfRule type="expression" dxfId="2" priority="10">
      <formula>$I$30="スタンダードコース"</formula>
    </cfRule>
  </conditionalFormatting>
  <conditionalFormatting sqref="O51:P51 L51:M52">
    <cfRule type="expression" dxfId="1" priority="9">
      <formula>$I$48="スタンダードコース"</formula>
    </cfRule>
  </conditionalFormatting>
  <conditionalFormatting sqref="O69:P69 L69:M70">
    <cfRule type="expression" dxfId="0" priority="8">
      <formula>$I$66="スタンダードコース"</formula>
    </cfRule>
  </conditionalFormatting>
  <dataValidations count="5">
    <dataValidation type="list" allowBlank="1" showInputMessage="1" showErrorMessage="1" sqref="B4:C4 H4" xr:uid="{14093EF1-36AE-4F18-A1A7-A235C4450080}">
      <formula1>$S$2:$S$4</formula1>
    </dataValidation>
    <dataValidation type="list" allowBlank="1" showInputMessage="1" showErrorMessage="1" sqref="E20:E22 E74:E76 E38:E40 E56:E58" xr:uid="{B5A5B667-7822-4526-AE7B-385451FA0EA4}">
      <formula1>$S$13:$S$15</formula1>
    </dataValidation>
    <dataValidation type="list" allowBlank="1" showInputMessage="1" showErrorMessage="1" sqref="I30 I12 I48 I66" xr:uid="{EE9BABBD-9944-430B-A7E8-A8839A817C61}">
      <formula1>$T$2:$T$7</formula1>
    </dataValidation>
    <dataValidation type="list" allowBlank="1" showInputMessage="1" showErrorMessage="1" sqref="B15:C15 B51:C51 B33:C33 B69:C69" xr:uid="{E8A03A5B-20F9-4529-84BE-76304964A5D9}">
      <formula1>$S$20:$S$22</formula1>
    </dataValidation>
    <dataValidation allowBlank="1" showInputMessage="1" showErrorMessage="1" prompt="yyyy/mm/ddで入力ください。_x000a_年齢は自動入力されます。" sqref="B14:C14 B32:C32 B50:C50 B68:C68" xr:uid="{609A2EF5-DC80-494B-9449-229C183D34AF}"/>
  </dataValidations>
  <pageMargins left="0.23622047244094488" right="0.23622047244094488" top="0.74803149606299213" bottom="0.74803149606299213" header="0.31496062992125984" footer="0.31496062992125984"/>
  <pageSetup paperSize="9"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Y 6 t X C u q R C y l A A A A 9 g A A A B I A H A B D b 2 5 m a W c v U G F j a 2 F n Z S 5 4 b W w g o h g A K K A U A A A A A A A A A A A A A A A A A A A A A A A A A A A A h Y 8 x D o I w G I W v Q r r T l h K N I T 9 l c D O S k J g Y 1 6 Z W q E I x t F j u 5 u C R v I I Y R d 0 c 3 / e + 4 b 3 7 9 Q b Z 0 N T B R X V W t y Z F E a Y o U E a 2 e 2 3 K F P X u E C 5 Q x q E Q 8 i R K F Y y y s c l g 9 y m q n D s n h H j v s Y 9 x 2 5 W E U R q R X b 7 e y E o 1 A n 1 k / V 8 O t b F O G K k Q h + 1 r D G c 4 m s W Y s T m m Q C Y I u T Z f g Y 1 7 n + 0 P h G V f u 7 5 T / C j C V Q F k i k D e H / g D U E s D B B Q A A g A I A A m O r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j q 1 c K I p H u A 4 A A A A R A A A A E w A c A E Z v c m 1 1 b G F z L 1 N l Y 3 R p b 2 4 x L m 0 g o h g A K K A U A A A A A A A A A A A A A A A A A A A A A A A A A A A A K 0 5 N L s n M z 1 M I h t C G 1 g B Q S w E C L Q A U A A I A C A A J j q 1 c K 6 p E L K U A A A D 2 A A A A E g A A A A A A A A A A A A A A A A A A A A A A Q 2 9 u Z m l n L 1 B h Y 2 t h Z 2 U u e G 1 s U E s B A i 0 A F A A C A A g A C Y 6 t X A / K 6 a u k A A A A 6 Q A A A B M A A A A A A A A A A A A A A A A A 8 Q A A A F t D b 2 5 0 Z W 5 0 X 1 R 5 c G V z X S 5 4 b W x Q S w E C L Q A U A A I A C A A J j q 1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3 j j W a R 7 R 0 e I X F o A u S v s Y Q A A A A A C A A A A A A A Q Z g A A A A E A A C A A A A B W 8 m T 8 p o I 7 w A O n A G 9 R O C 7 + q 8 g n Z P j R g L m a N C 5 y a m e J 9 w A A A A A O g A A A A A I A A C A A A A D D g F 5 Z 6 0 S y y a 8 Q z r g e S G j / P c 2 n 1 f p y B L 0 m H h 5 h k W e 3 g l A A A A C E R i Y x F D Y Y r C n X 4 r n 5 f q 1 G J k Y r I k H 1 V G G 7 E 4 u C d s P u v q k E j Y C L 2 J k y m t 7 B g M C 7 A I Z Q N o z B 3 Y 5 z X s S Q 2 Z a s F G g U k 6 5 + s O y S O m e C D a M 4 U / q s P 0 A A A A C A J v p M r k w U p I r 1 g v / C A U m + w D Z J Y 9 m b X 8 A 3 S P 2 q D a A K 7 j Q w d F 2 f Q x B Y g g F Q 5 t O p B r l d D l R y j J L A G o X M C w s w m w t G < / D a t a M a s h u p > 
</file>

<file path=customXml/itemProps1.xml><?xml version="1.0" encoding="utf-8"?>
<ds:datastoreItem xmlns:ds="http://schemas.openxmlformats.org/officeDocument/2006/customXml" ds:itemID="{566CD2C0-5760-4495-91B6-53BC6BDCC8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健康診断　申込書</vt:lpstr>
      <vt:lpstr>健康診断　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 Kawai</dc:creator>
  <cp:lastModifiedBy>Michiko Bramich</cp:lastModifiedBy>
  <cp:lastPrinted>2026-05-29T11:46:34Z</cp:lastPrinted>
  <dcterms:created xsi:type="dcterms:W3CDTF">2026-05-13T14:42:05Z</dcterms:created>
  <dcterms:modified xsi:type="dcterms:W3CDTF">2026-05-29T17:50:14Z</dcterms:modified>
</cp:coreProperties>
</file>